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 2 und SG 5\Infodienst\Dateien neu\"/>
    </mc:Choice>
  </mc:AlternateContent>
  <bookViews>
    <workbookView xWindow="0" yWindow="0" windowWidth="28800" windowHeight="11700" tabRatio="784"/>
  </bookViews>
  <sheets>
    <sheet name="Hinweise" sheetId="16" r:id="rId1"/>
    <sheet name="Schweine Erläuterungen" sheetId="25" r:id="rId2"/>
    <sheet name="Detail Schweine Einstieg G2.1" sheetId="22" r:id="rId3"/>
    <sheet name="Schweine Einstieg G2.1" sheetId="23" r:id="rId4"/>
    <sheet name="Detail Schweine Premium G2.2" sheetId="20" r:id="rId5"/>
    <sheet name="Schweine Premium G2.2" sheetId="13" r:id="rId6"/>
    <sheet name="Änderungsnachweis" sheetId="24" state="hidden" r:id="rId7"/>
  </sheets>
  <definedNames>
    <definedName name="_xlnm.Print_Area" localSheetId="2">'Detail Schweine Einstieg G2.1'!$A$1:$X$117</definedName>
    <definedName name="_xlnm.Print_Area" localSheetId="0">Hinweise!$A$1:$J$31</definedName>
    <definedName name="_xlnm.Print_Area" localSheetId="3">'Schweine Einstieg G2.1'!$B$4:$Q$71</definedName>
    <definedName name="_xlnm.Print_Area" localSheetId="1">'Schweine Erläuterungen'!$A$1:$B$40</definedName>
    <definedName name="_xlnm.Print_Area" localSheetId="5">'Schweine Premium G2.2'!$B$4:$Q$87</definedName>
  </definedNames>
  <calcPr calcId="162913" iterateDelta="1E-4"/>
</workbook>
</file>

<file path=xl/calcChain.xml><?xml version="1.0" encoding="utf-8"?>
<calcChain xmlns="http://schemas.openxmlformats.org/spreadsheetml/2006/main">
  <c r="B58" i="22" l="1"/>
  <c r="N62" i="23" l="1"/>
  <c r="N61" i="23"/>
  <c r="N60" i="23"/>
  <c r="N57" i="23"/>
  <c r="N56" i="23"/>
  <c r="N55" i="23"/>
  <c r="N54" i="23"/>
  <c r="N53" i="23"/>
  <c r="N52" i="23"/>
  <c r="N51" i="23"/>
  <c r="N47" i="23"/>
  <c r="N46" i="23"/>
  <c r="N45" i="23"/>
  <c r="N42" i="23"/>
  <c r="N78" i="13"/>
  <c r="N77" i="13"/>
  <c r="N76" i="13"/>
  <c r="N68" i="13"/>
  <c r="N69" i="13"/>
  <c r="N70" i="13"/>
  <c r="N71" i="13"/>
  <c r="N72" i="13"/>
  <c r="N73" i="13"/>
  <c r="N67" i="13"/>
  <c r="N64" i="13"/>
  <c r="N61" i="13"/>
  <c r="N60" i="13"/>
  <c r="I31" i="23"/>
  <c r="I25" i="23"/>
  <c r="B58" i="20"/>
  <c r="S49" i="13" l="1"/>
  <c r="S37" i="23"/>
  <c r="N52" i="13" l="1"/>
  <c r="N41" i="23"/>
  <c r="S11" i="23"/>
  <c r="B1" i="23"/>
  <c r="I60" i="22"/>
  <c r="O107" i="22"/>
  <c r="Q107" i="22" s="1"/>
  <c r="F107" i="22"/>
  <c r="H107" i="22" s="1"/>
  <c r="O106" i="22"/>
  <c r="Q106" i="22" s="1"/>
  <c r="F106" i="22"/>
  <c r="H106" i="22" s="1"/>
  <c r="O105" i="22"/>
  <c r="Q105" i="22" s="1"/>
  <c r="F105" i="22"/>
  <c r="H105" i="22" s="1"/>
  <c r="O104" i="22"/>
  <c r="Q104" i="22" s="1"/>
  <c r="F104" i="22"/>
  <c r="H104" i="22" s="1"/>
  <c r="O103" i="22"/>
  <c r="Q103" i="22" s="1"/>
  <c r="F103" i="22"/>
  <c r="H103" i="22" s="1"/>
  <c r="O102" i="22"/>
  <c r="Q102" i="22" s="1"/>
  <c r="F102" i="22"/>
  <c r="H102" i="22" s="1"/>
  <c r="O101" i="22"/>
  <c r="Q101" i="22" s="1"/>
  <c r="F101" i="22"/>
  <c r="H101" i="22" s="1"/>
  <c r="O100" i="22"/>
  <c r="Q100" i="22" s="1"/>
  <c r="F100" i="22"/>
  <c r="H100" i="22" s="1"/>
  <c r="O99" i="22"/>
  <c r="Q99" i="22" s="1"/>
  <c r="F99" i="22"/>
  <c r="H99" i="22" s="1"/>
  <c r="O98" i="22"/>
  <c r="Q98" i="22" s="1"/>
  <c r="F98" i="22"/>
  <c r="H98" i="22" s="1"/>
  <c r="O97" i="22"/>
  <c r="Q97" i="22" s="1"/>
  <c r="F97" i="22"/>
  <c r="H97" i="22" s="1"/>
  <c r="O96" i="22"/>
  <c r="Q96" i="22" s="1"/>
  <c r="F96" i="22"/>
  <c r="H96" i="22" s="1"/>
  <c r="O95" i="22"/>
  <c r="Q95" i="22" s="1"/>
  <c r="F95" i="22"/>
  <c r="H95" i="22" s="1"/>
  <c r="O94" i="22"/>
  <c r="Q94" i="22" s="1"/>
  <c r="F94" i="22"/>
  <c r="H94" i="22" s="1"/>
  <c r="O93" i="22"/>
  <c r="Q93" i="22" s="1"/>
  <c r="F93" i="22"/>
  <c r="H93" i="22" s="1"/>
  <c r="O92" i="22"/>
  <c r="Q92" i="22" s="1"/>
  <c r="F92" i="22"/>
  <c r="H92" i="22" s="1"/>
  <c r="O91" i="22"/>
  <c r="Q91" i="22" s="1"/>
  <c r="F91" i="22"/>
  <c r="H91" i="22" s="1"/>
  <c r="O90" i="22"/>
  <c r="Q90" i="22" s="1"/>
  <c r="F90" i="22"/>
  <c r="H90" i="22" s="1"/>
  <c r="O89" i="22"/>
  <c r="Q89" i="22" s="1"/>
  <c r="F89" i="22"/>
  <c r="H89" i="22" s="1"/>
  <c r="O88" i="22"/>
  <c r="Q88" i="22" s="1"/>
  <c r="F88" i="22"/>
  <c r="H88" i="22" s="1"/>
  <c r="O87" i="22"/>
  <c r="Q87" i="22" s="1"/>
  <c r="F87" i="22"/>
  <c r="H87" i="22" s="1"/>
  <c r="O86" i="22"/>
  <c r="Q86" i="22" s="1"/>
  <c r="F86" i="22"/>
  <c r="H86" i="22" s="1"/>
  <c r="O85" i="22"/>
  <c r="Q85" i="22" s="1"/>
  <c r="F85" i="22"/>
  <c r="H85" i="22" s="1"/>
  <c r="O84" i="22"/>
  <c r="Q84" i="22" s="1"/>
  <c r="F84" i="22"/>
  <c r="H84" i="22" s="1"/>
  <c r="O83" i="22"/>
  <c r="Q83" i="22" s="1"/>
  <c r="F83" i="22"/>
  <c r="H83" i="22" s="1"/>
  <c r="O82" i="22"/>
  <c r="Q82" i="22" s="1"/>
  <c r="F82" i="22"/>
  <c r="H82" i="22" s="1"/>
  <c r="O81" i="22"/>
  <c r="Q81" i="22" s="1"/>
  <c r="F81" i="22"/>
  <c r="H81" i="22" s="1"/>
  <c r="O80" i="22"/>
  <c r="Q80" i="22" s="1"/>
  <c r="F80" i="22"/>
  <c r="H80" i="22" s="1"/>
  <c r="O79" i="22"/>
  <c r="Q79" i="22" s="1"/>
  <c r="F79" i="22"/>
  <c r="H79" i="22" s="1"/>
  <c r="O78" i="22"/>
  <c r="Q78" i="22" s="1"/>
  <c r="F78" i="22"/>
  <c r="H78" i="22" s="1"/>
  <c r="O77" i="22"/>
  <c r="Q77" i="22" s="1"/>
  <c r="F77" i="22"/>
  <c r="H77" i="22" s="1"/>
  <c r="O76" i="22"/>
  <c r="Q76" i="22" s="1"/>
  <c r="F76" i="22"/>
  <c r="H76" i="22" s="1"/>
  <c r="O75" i="22"/>
  <c r="Q75" i="22" s="1"/>
  <c r="F75" i="22"/>
  <c r="H75" i="22" s="1"/>
  <c r="O74" i="22"/>
  <c r="Q74" i="22" s="1"/>
  <c r="F74" i="22"/>
  <c r="H74" i="22" s="1"/>
  <c r="O73" i="22"/>
  <c r="Q73" i="22" s="1"/>
  <c r="F73" i="22"/>
  <c r="H73" i="22" s="1"/>
  <c r="O72" i="22"/>
  <c r="Q72" i="22" s="1"/>
  <c r="F72" i="22"/>
  <c r="H72" i="22" s="1"/>
  <c r="O71" i="22"/>
  <c r="Q71" i="22" s="1"/>
  <c r="F71" i="22"/>
  <c r="H71" i="22" s="1"/>
  <c r="O70" i="22"/>
  <c r="Q70" i="22" s="1"/>
  <c r="F70" i="22"/>
  <c r="H70" i="22" s="1"/>
  <c r="O69" i="22"/>
  <c r="Q69" i="22" s="1"/>
  <c r="F69" i="22"/>
  <c r="H69" i="22" s="1"/>
  <c r="O68" i="22"/>
  <c r="Q68" i="22" s="1"/>
  <c r="F68" i="22"/>
  <c r="H68" i="22" s="1"/>
  <c r="O67" i="22"/>
  <c r="Q67" i="22" s="1"/>
  <c r="F67" i="22"/>
  <c r="H67" i="22" s="1"/>
  <c r="O66" i="22"/>
  <c r="Q66" i="22" s="1"/>
  <c r="F66" i="22"/>
  <c r="H66" i="22" s="1"/>
  <c r="O65" i="22"/>
  <c r="Q65" i="22" s="1"/>
  <c r="F65" i="22"/>
  <c r="H65" i="22" s="1"/>
  <c r="O64" i="22"/>
  <c r="Q64" i="22" s="1"/>
  <c r="F64" i="22"/>
  <c r="H64" i="22" s="1"/>
  <c r="R60" i="22"/>
  <c r="O52" i="22"/>
  <c r="Q52" i="22" s="1"/>
  <c r="F52" i="22"/>
  <c r="H52" i="22" s="1"/>
  <c r="O51" i="22"/>
  <c r="Q51" i="22" s="1"/>
  <c r="F51" i="22"/>
  <c r="H51" i="22" s="1"/>
  <c r="O50" i="22"/>
  <c r="Q50" i="22" s="1"/>
  <c r="F50" i="22"/>
  <c r="H50" i="22" s="1"/>
  <c r="O49" i="22"/>
  <c r="Q49" i="22" s="1"/>
  <c r="F49" i="22"/>
  <c r="H49" i="22" s="1"/>
  <c r="O48" i="22"/>
  <c r="Q48" i="22" s="1"/>
  <c r="F48" i="22"/>
  <c r="H48" i="22" s="1"/>
  <c r="O47" i="22"/>
  <c r="Q47" i="22" s="1"/>
  <c r="F47" i="22"/>
  <c r="H47" i="22" s="1"/>
  <c r="O46" i="22"/>
  <c r="Q46" i="22"/>
  <c r="F46" i="22"/>
  <c r="H46" i="22" s="1"/>
  <c r="O45" i="22"/>
  <c r="Q45" i="22" s="1"/>
  <c r="F45" i="22"/>
  <c r="H45" i="22" s="1"/>
  <c r="O44" i="22"/>
  <c r="Q44" i="22" s="1"/>
  <c r="F44" i="22"/>
  <c r="H44" i="22" s="1"/>
  <c r="O43" i="22"/>
  <c r="Q43" i="22" s="1"/>
  <c r="F43" i="22"/>
  <c r="H43" i="22" s="1"/>
  <c r="O42" i="22"/>
  <c r="Q42" i="22" s="1"/>
  <c r="F42" i="22"/>
  <c r="H42" i="22" s="1"/>
  <c r="O41" i="22"/>
  <c r="Q41" i="22" s="1"/>
  <c r="F41" i="22"/>
  <c r="H41" i="22" s="1"/>
  <c r="O40" i="22"/>
  <c r="Q40" i="22" s="1"/>
  <c r="F40" i="22"/>
  <c r="H40" i="22" s="1"/>
  <c r="O39" i="22"/>
  <c r="Q39" i="22" s="1"/>
  <c r="F39" i="22"/>
  <c r="H39" i="22" s="1"/>
  <c r="O38" i="22"/>
  <c r="Q38" i="22" s="1"/>
  <c r="F38" i="22"/>
  <c r="H38" i="22" s="1"/>
  <c r="O37" i="22"/>
  <c r="Q37" i="22" s="1"/>
  <c r="F37" i="22"/>
  <c r="H37" i="22" s="1"/>
  <c r="O36" i="22"/>
  <c r="Q36" i="22" s="1"/>
  <c r="F36" i="22"/>
  <c r="H36" i="22" s="1"/>
  <c r="O35" i="22"/>
  <c r="Q35" i="22" s="1"/>
  <c r="F35" i="22"/>
  <c r="H35" i="22" s="1"/>
  <c r="O34" i="22"/>
  <c r="Q34" i="22" s="1"/>
  <c r="F34" i="22"/>
  <c r="H34" i="22" s="1"/>
  <c r="O33" i="22"/>
  <c r="Q33" i="22" s="1"/>
  <c r="F33" i="22"/>
  <c r="H33" i="22" s="1"/>
  <c r="O32" i="22"/>
  <c r="Q32" i="22" s="1"/>
  <c r="F32" i="22"/>
  <c r="H32" i="22" s="1"/>
  <c r="O31" i="22"/>
  <c r="Q31" i="22" s="1"/>
  <c r="F31" i="22"/>
  <c r="H31" i="22" s="1"/>
  <c r="O30" i="22"/>
  <c r="Q30" i="22" s="1"/>
  <c r="F30" i="22"/>
  <c r="H30" i="22" s="1"/>
  <c r="O29" i="22"/>
  <c r="Q29" i="22" s="1"/>
  <c r="F29" i="22"/>
  <c r="H29" i="22" s="1"/>
  <c r="O28" i="22"/>
  <c r="Q28" i="22" s="1"/>
  <c r="F28" i="22"/>
  <c r="H28" i="22" s="1"/>
  <c r="O27" i="22"/>
  <c r="Q27" i="22" s="1"/>
  <c r="F27" i="22"/>
  <c r="H27" i="22"/>
  <c r="O26" i="22"/>
  <c r="Q26" i="22" s="1"/>
  <c r="F26" i="22"/>
  <c r="H26" i="22" s="1"/>
  <c r="O25" i="22"/>
  <c r="Q25" i="22" s="1"/>
  <c r="F25" i="22"/>
  <c r="H25" i="22" s="1"/>
  <c r="O24" i="22"/>
  <c r="Q24" i="22" s="1"/>
  <c r="F24" i="22"/>
  <c r="H24" i="22" s="1"/>
  <c r="O23" i="22"/>
  <c r="Q23" i="22" s="1"/>
  <c r="F23" i="22"/>
  <c r="H23" i="22" s="1"/>
  <c r="O22" i="22"/>
  <c r="Q22" i="22" s="1"/>
  <c r="F22" i="22"/>
  <c r="H22" i="22" s="1"/>
  <c r="O21" i="22"/>
  <c r="Q21" i="22" s="1"/>
  <c r="F21" i="22"/>
  <c r="H21" i="22" s="1"/>
  <c r="O20" i="22"/>
  <c r="Q20" i="22" s="1"/>
  <c r="F20" i="22"/>
  <c r="H20" i="22" s="1"/>
  <c r="O19" i="22"/>
  <c r="Q19" i="22" s="1"/>
  <c r="F19" i="22"/>
  <c r="H19" i="22" s="1"/>
  <c r="O18" i="22"/>
  <c r="Q18" i="22" s="1"/>
  <c r="F18" i="22"/>
  <c r="H18" i="22" s="1"/>
  <c r="O17" i="22"/>
  <c r="Q17" i="22" s="1"/>
  <c r="F17" i="22"/>
  <c r="H17" i="22" s="1"/>
  <c r="O16" i="22"/>
  <c r="Q16" i="22" s="1"/>
  <c r="F16" i="22"/>
  <c r="H16" i="22" s="1"/>
  <c r="O15" i="22"/>
  <c r="Q15" i="22" s="1"/>
  <c r="F15" i="22"/>
  <c r="H15" i="22" s="1"/>
  <c r="O14" i="22"/>
  <c r="Q14" i="22" s="1"/>
  <c r="F14" i="22"/>
  <c r="H14" i="22" s="1"/>
  <c r="O13" i="22"/>
  <c r="Q13" i="22" s="1"/>
  <c r="F13" i="22"/>
  <c r="H13" i="22" s="1"/>
  <c r="O12" i="22"/>
  <c r="Q12" i="22" s="1"/>
  <c r="F12" i="22"/>
  <c r="H12" i="22" s="1"/>
  <c r="O11" i="22"/>
  <c r="Q11" i="22" s="1"/>
  <c r="F11" i="22"/>
  <c r="H11" i="22" s="1"/>
  <c r="O10" i="22"/>
  <c r="Q10" i="22" s="1"/>
  <c r="F10" i="22"/>
  <c r="H10" i="22" s="1"/>
  <c r="O9" i="22"/>
  <c r="Q9" i="22" s="1"/>
  <c r="F9" i="22"/>
  <c r="H9" i="22" s="1"/>
  <c r="AP60" i="20"/>
  <c r="AE60" i="20"/>
  <c r="T60" i="20"/>
  <c r="T103" i="20" s="1"/>
  <c r="W103" i="20" s="1"/>
  <c r="I60" i="20"/>
  <c r="Y58" i="20"/>
  <c r="AM107" i="20"/>
  <c r="AO107" i="20" s="1"/>
  <c r="AR107" i="20" s="1"/>
  <c r="AB107" i="20"/>
  <c r="AD107" i="20" s="1"/>
  <c r="AG107" i="20" s="1"/>
  <c r="Q107" i="20"/>
  <c r="S107" i="20" s="1"/>
  <c r="F107" i="20"/>
  <c r="H107" i="20"/>
  <c r="K107" i="20" s="1"/>
  <c r="AM106" i="20"/>
  <c r="AO106" i="20" s="1"/>
  <c r="AR106" i="20" s="1"/>
  <c r="AB106" i="20"/>
  <c r="AD106" i="20" s="1"/>
  <c r="AG106" i="20" s="1"/>
  <c r="Q106" i="20"/>
  <c r="S106" i="20" s="1"/>
  <c r="F106" i="20"/>
  <c r="H106" i="20" s="1"/>
  <c r="AM105" i="20"/>
  <c r="AO105" i="20" s="1"/>
  <c r="AR105" i="20" s="1"/>
  <c r="AB105" i="20"/>
  <c r="AD105" i="20" s="1"/>
  <c r="AG105" i="20" s="1"/>
  <c r="Q105" i="20"/>
  <c r="S105" i="20" s="1"/>
  <c r="F105" i="20"/>
  <c r="H105" i="20"/>
  <c r="AM104" i="20"/>
  <c r="AO104" i="20" s="1"/>
  <c r="AR104" i="20" s="1"/>
  <c r="AB104" i="20"/>
  <c r="AD104" i="20"/>
  <c r="AG104" i="20" s="1"/>
  <c r="Q104" i="20"/>
  <c r="S104" i="20" s="1"/>
  <c r="F104" i="20"/>
  <c r="H104" i="20" s="1"/>
  <c r="K104" i="20" s="1"/>
  <c r="AM103" i="20"/>
  <c r="AO103" i="20"/>
  <c r="AR103" i="20" s="1"/>
  <c r="AB103" i="20"/>
  <c r="AD103" i="20" s="1"/>
  <c r="AG103" i="20" s="1"/>
  <c r="Q103" i="20"/>
  <c r="S103" i="20" s="1"/>
  <c r="V103" i="20" s="1"/>
  <c r="F103" i="20"/>
  <c r="H103" i="20" s="1"/>
  <c r="K103" i="20" s="1"/>
  <c r="AM102" i="20"/>
  <c r="AO102" i="20"/>
  <c r="AR102" i="20" s="1"/>
  <c r="AB102" i="20"/>
  <c r="AD102" i="20"/>
  <c r="AG102" i="20" s="1"/>
  <c r="Q102" i="20"/>
  <c r="S102" i="20"/>
  <c r="V102" i="20" s="1"/>
  <c r="F102" i="20"/>
  <c r="H102" i="20" s="1"/>
  <c r="K102" i="20" s="1"/>
  <c r="AM101" i="20"/>
  <c r="AO101" i="20"/>
  <c r="AR101" i="20" s="1"/>
  <c r="AB101" i="20"/>
  <c r="AD101" i="20" s="1"/>
  <c r="Q101" i="20"/>
  <c r="S101" i="20" s="1"/>
  <c r="F101" i="20"/>
  <c r="H101" i="20"/>
  <c r="K101" i="20" s="1"/>
  <c r="I101" i="20"/>
  <c r="L101" i="20" s="1"/>
  <c r="AM100" i="20"/>
  <c r="AO100" i="20" s="1"/>
  <c r="AR100" i="20" s="1"/>
  <c r="AB100" i="20"/>
  <c r="AD100" i="20" s="1"/>
  <c r="AG100" i="20" s="1"/>
  <c r="Q100" i="20"/>
  <c r="S100" i="20" s="1"/>
  <c r="F100" i="20"/>
  <c r="H100" i="20" s="1"/>
  <c r="K100" i="20" s="1"/>
  <c r="AM99" i="20"/>
  <c r="AO99" i="20"/>
  <c r="AR99" i="20" s="1"/>
  <c r="AB99" i="20"/>
  <c r="AD99" i="20" s="1"/>
  <c r="AG99" i="20" s="1"/>
  <c r="Q99" i="20"/>
  <c r="S99" i="20" s="1"/>
  <c r="V99" i="20" s="1"/>
  <c r="F99" i="20"/>
  <c r="H99" i="20" s="1"/>
  <c r="AM98" i="20"/>
  <c r="AO98" i="20" s="1"/>
  <c r="AR98" i="20" s="1"/>
  <c r="AB98" i="20"/>
  <c r="AD98" i="20" s="1"/>
  <c r="AG98" i="20" s="1"/>
  <c r="Q98" i="20"/>
  <c r="S98" i="20" s="1"/>
  <c r="F98" i="20"/>
  <c r="H98" i="20" s="1"/>
  <c r="K98" i="20" s="1"/>
  <c r="AM97" i="20"/>
  <c r="AO97" i="20"/>
  <c r="AR97" i="20" s="1"/>
  <c r="AB97" i="20"/>
  <c r="AD97" i="20" s="1"/>
  <c r="AG97" i="20" s="1"/>
  <c r="Q97" i="20"/>
  <c r="S97" i="20"/>
  <c r="F97" i="20"/>
  <c r="H97" i="20" s="1"/>
  <c r="K97" i="20" s="1"/>
  <c r="AM96" i="20"/>
  <c r="AO96" i="20"/>
  <c r="AR96" i="20" s="1"/>
  <c r="AB96" i="20"/>
  <c r="AD96" i="20" s="1"/>
  <c r="AG96" i="20" s="1"/>
  <c r="Q96" i="20"/>
  <c r="S96" i="20" s="1"/>
  <c r="V96" i="20" s="1"/>
  <c r="F96" i="20"/>
  <c r="H96" i="20" s="1"/>
  <c r="AM95" i="20"/>
  <c r="AO95" i="20"/>
  <c r="AR95" i="20" s="1"/>
  <c r="AB95" i="20"/>
  <c r="AD95" i="20" s="1"/>
  <c r="AG95" i="20" s="1"/>
  <c r="Q95" i="20"/>
  <c r="S95" i="20" s="1"/>
  <c r="V95" i="20" s="1"/>
  <c r="F95" i="20"/>
  <c r="H95" i="20" s="1"/>
  <c r="K95" i="20" s="1"/>
  <c r="AM94" i="20"/>
  <c r="AO94" i="20"/>
  <c r="AR94" i="20" s="1"/>
  <c r="AB94" i="20"/>
  <c r="AD94" i="20" s="1"/>
  <c r="AG94" i="20" s="1"/>
  <c r="Q94" i="20"/>
  <c r="S94" i="20" s="1"/>
  <c r="F94" i="20"/>
  <c r="H94" i="20" s="1"/>
  <c r="AM93" i="20"/>
  <c r="AO93" i="20" s="1"/>
  <c r="AR93" i="20" s="1"/>
  <c r="AB93" i="20"/>
  <c r="AD93" i="20" s="1"/>
  <c r="AG93" i="20" s="1"/>
  <c r="Q93" i="20"/>
  <c r="S93" i="20" s="1"/>
  <c r="V93" i="20" s="1"/>
  <c r="F93" i="20"/>
  <c r="H93" i="20" s="1"/>
  <c r="AM92" i="20"/>
  <c r="AO92" i="20"/>
  <c r="AR92" i="20" s="1"/>
  <c r="AB92" i="20"/>
  <c r="AD92" i="20" s="1"/>
  <c r="AG92" i="20" s="1"/>
  <c r="Q92" i="20"/>
  <c r="S92" i="20" s="1"/>
  <c r="F92" i="20"/>
  <c r="H92" i="20" s="1"/>
  <c r="AM91" i="20"/>
  <c r="AO91" i="20" s="1"/>
  <c r="AR91" i="20" s="1"/>
  <c r="AB91" i="20"/>
  <c r="AD91" i="20" s="1"/>
  <c r="AG91" i="20" s="1"/>
  <c r="AE91" i="20"/>
  <c r="AH91" i="20" s="1"/>
  <c r="Q91" i="20"/>
  <c r="S91" i="20" s="1"/>
  <c r="V91" i="20" s="1"/>
  <c r="F91" i="20"/>
  <c r="H91" i="20" s="1"/>
  <c r="AM90" i="20"/>
  <c r="AO90" i="20"/>
  <c r="AR90" i="20" s="1"/>
  <c r="AB90" i="20"/>
  <c r="AD90" i="20" s="1"/>
  <c r="AG90" i="20" s="1"/>
  <c r="AE90" i="20"/>
  <c r="AH90" i="20" s="1"/>
  <c r="Q90" i="20"/>
  <c r="S90" i="20"/>
  <c r="F90" i="20"/>
  <c r="H90" i="20" s="1"/>
  <c r="AM89" i="20"/>
  <c r="AO89" i="20"/>
  <c r="AR89" i="20" s="1"/>
  <c r="AB89" i="20"/>
  <c r="AD89" i="20" s="1"/>
  <c r="AG89" i="20" s="1"/>
  <c r="Q89" i="20"/>
  <c r="S89" i="20" s="1"/>
  <c r="F89" i="20"/>
  <c r="H89" i="20" s="1"/>
  <c r="K89" i="20" s="1"/>
  <c r="AM88" i="20"/>
  <c r="AO88" i="20" s="1"/>
  <c r="AR88" i="20" s="1"/>
  <c r="AB88" i="20"/>
  <c r="AD88" i="20" s="1"/>
  <c r="Q88" i="20"/>
  <c r="S88" i="20" s="1"/>
  <c r="F88" i="20"/>
  <c r="H88" i="20" s="1"/>
  <c r="AM87" i="20"/>
  <c r="AO87" i="20"/>
  <c r="AR87" i="20" s="1"/>
  <c r="AB87" i="20"/>
  <c r="AD87" i="20" s="1"/>
  <c r="AG87" i="20" s="1"/>
  <c r="Q87" i="20"/>
  <c r="S87" i="20" s="1"/>
  <c r="F87" i="20"/>
  <c r="H87" i="20" s="1"/>
  <c r="AM86" i="20"/>
  <c r="AO86" i="20"/>
  <c r="AR86" i="20" s="1"/>
  <c r="AB86" i="20"/>
  <c r="AD86" i="20" s="1"/>
  <c r="AG86" i="20" s="1"/>
  <c r="Q86" i="20"/>
  <c r="S86" i="20" s="1"/>
  <c r="F86" i="20"/>
  <c r="H86" i="20"/>
  <c r="AM85" i="20"/>
  <c r="AO85" i="20" s="1"/>
  <c r="AR85" i="20" s="1"/>
  <c r="AB85" i="20"/>
  <c r="AD85" i="20" s="1"/>
  <c r="AG85" i="20" s="1"/>
  <c r="Q85" i="20"/>
  <c r="S85" i="20" s="1"/>
  <c r="F85" i="20"/>
  <c r="H85" i="20" s="1"/>
  <c r="AM84" i="20"/>
  <c r="AO84" i="20"/>
  <c r="AR84" i="20" s="1"/>
  <c r="AB84" i="20"/>
  <c r="AD84" i="20" s="1"/>
  <c r="AG84" i="20" s="1"/>
  <c r="Q84" i="20"/>
  <c r="S84" i="20"/>
  <c r="F84" i="20"/>
  <c r="H84" i="20" s="1"/>
  <c r="K84" i="20" s="1"/>
  <c r="AM83" i="20"/>
  <c r="AO83" i="20" s="1"/>
  <c r="AR83" i="20" s="1"/>
  <c r="AB83" i="20"/>
  <c r="AD83" i="20" s="1"/>
  <c r="AG83" i="20" s="1"/>
  <c r="Q83" i="20"/>
  <c r="S83" i="20"/>
  <c r="F83" i="20"/>
  <c r="H83" i="20" s="1"/>
  <c r="AM82" i="20"/>
  <c r="AO82" i="20"/>
  <c r="AR82" i="20" s="1"/>
  <c r="AB82" i="20"/>
  <c r="AD82" i="20" s="1"/>
  <c r="AG82" i="20" s="1"/>
  <c r="Q82" i="20"/>
  <c r="S82" i="20" s="1"/>
  <c r="F82" i="20"/>
  <c r="H82" i="20" s="1"/>
  <c r="K82" i="20" s="1"/>
  <c r="AM81" i="20"/>
  <c r="AO81" i="20"/>
  <c r="AR81" i="20" s="1"/>
  <c r="AB81" i="20"/>
  <c r="AD81" i="20" s="1"/>
  <c r="AG81" i="20" s="1"/>
  <c r="Q81" i="20"/>
  <c r="S81" i="20"/>
  <c r="F81" i="20"/>
  <c r="H81" i="20" s="1"/>
  <c r="AM80" i="20"/>
  <c r="AO80" i="20"/>
  <c r="AR80" i="20" s="1"/>
  <c r="AB80" i="20"/>
  <c r="AD80" i="20" s="1"/>
  <c r="AG80" i="20" s="1"/>
  <c r="Q80" i="20"/>
  <c r="S80" i="20" s="1"/>
  <c r="F80" i="20"/>
  <c r="H80" i="20" s="1"/>
  <c r="AM79" i="20"/>
  <c r="AO79" i="20" s="1"/>
  <c r="AR79" i="20" s="1"/>
  <c r="AB79" i="20"/>
  <c r="AD79" i="20" s="1"/>
  <c r="AG79" i="20" s="1"/>
  <c r="Q79" i="20"/>
  <c r="S79" i="20" s="1"/>
  <c r="F79" i="20"/>
  <c r="H79" i="20" s="1"/>
  <c r="AM78" i="20"/>
  <c r="AO78" i="20"/>
  <c r="AR78" i="20" s="1"/>
  <c r="AB78" i="20"/>
  <c r="AD78" i="20" s="1"/>
  <c r="AG78" i="20" s="1"/>
  <c r="Q78" i="20"/>
  <c r="S78" i="20" s="1"/>
  <c r="F78" i="20"/>
  <c r="H78" i="20" s="1"/>
  <c r="AM77" i="20"/>
  <c r="AO77" i="20"/>
  <c r="AR77" i="20" s="1"/>
  <c r="AB77" i="20"/>
  <c r="AD77" i="20" s="1"/>
  <c r="AG77" i="20" s="1"/>
  <c r="Q77" i="20"/>
  <c r="S77" i="20"/>
  <c r="F77" i="20"/>
  <c r="H77" i="20" s="1"/>
  <c r="AM76" i="20"/>
  <c r="AO76" i="20"/>
  <c r="AR76" i="20" s="1"/>
  <c r="AB76" i="20"/>
  <c r="AD76" i="20" s="1"/>
  <c r="AG76" i="20" s="1"/>
  <c r="Q76" i="20"/>
  <c r="S76" i="20" s="1"/>
  <c r="F76" i="20"/>
  <c r="H76" i="20" s="1"/>
  <c r="AM75" i="20"/>
  <c r="AO75" i="20" s="1"/>
  <c r="AR75" i="20" s="1"/>
  <c r="AB75" i="20"/>
  <c r="AD75" i="20" s="1"/>
  <c r="AG75" i="20" s="1"/>
  <c r="Q75" i="20"/>
  <c r="S75" i="20" s="1"/>
  <c r="F75" i="20"/>
  <c r="H75" i="20" s="1"/>
  <c r="AM74" i="20"/>
  <c r="AO74" i="20" s="1"/>
  <c r="AR74" i="20" s="1"/>
  <c r="AB74" i="20"/>
  <c r="AD74" i="20"/>
  <c r="AG74" i="20" s="1"/>
  <c r="Q74" i="20"/>
  <c r="S74" i="20" s="1"/>
  <c r="F74" i="20"/>
  <c r="H74" i="20" s="1"/>
  <c r="AM73" i="20"/>
  <c r="AO73" i="20"/>
  <c r="AR73" i="20" s="1"/>
  <c r="AB73" i="20"/>
  <c r="AD73" i="20" s="1"/>
  <c r="AG73" i="20" s="1"/>
  <c r="Q73" i="20"/>
  <c r="S73" i="20"/>
  <c r="F73" i="20"/>
  <c r="H73" i="20" s="1"/>
  <c r="AM72" i="20"/>
  <c r="AO72" i="20"/>
  <c r="AR72" i="20" s="1"/>
  <c r="AB72" i="20"/>
  <c r="AD72" i="20" s="1"/>
  <c r="AG72" i="20" s="1"/>
  <c r="Q72" i="20"/>
  <c r="S72" i="20"/>
  <c r="F72" i="20"/>
  <c r="H72" i="20"/>
  <c r="AM71" i="20"/>
  <c r="AO71" i="20" s="1"/>
  <c r="AR71" i="20" s="1"/>
  <c r="AB71" i="20"/>
  <c r="AD71" i="20" s="1"/>
  <c r="Q71" i="20"/>
  <c r="S71" i="20" s="1"/>
  <c r="F71" i="20"/>
  <c r="H71" i="20" s="1"/>
  <c r="AM70" i="20"/>
  <c r="AO70" i="20"/>
  <c r="AR70" i="20" s="1"/>
  <c r="AB70" i="20"/>
  <c r="AD70" i="20"/>
  <c r="AG70" i="20" s="1"/>
  <c r="Q70" i="20"/>
  <c r="S70" i="20"/>
  <c r="F70" i="20"/>
  <c r="H70" i="20" s="1"/>
  <c r="AM69" i="20"/>
  <c r="AO69" i="20" s="1"/>
  <c r="AR69" i="20" s="1"/>
  <c r="AB69" i="20"/>
  <c r="AD69" i="20" s="1"/>
  <c r="AG69" i="20" s="1"/>
  <c r="Q69" i="20"/>
  <c r="S69" i="20"/>
  <c r="F69" i="20"/>
  <c r="H69" i="20" s="1"/>
  <c r="AM68" i="20"/>
  <c r="AO68" i="20"/>
  <c r="AR68" i="20" s="1"/>
  <c r="AB68" i="20"/>
  <c r="AD68" i="20" s="1"/>
  <c r="AG68" i="20" s="1"/>
  <c r="Q68" i="20"/>
  <c r="S68" i="20" s="1"/>
  <c r="F68" i="20"/>
  <c r="H68" i="20"/>
  <c r="AM67" i="20"/>
  <c r="AO67" i="20" s="1"/>
  <c r="AR67" i="20" s="1"/>
  <c r="AB67" i="20"/>
  <c r="AD67" i="20"/>
  <c r="AG67" i="20" s="1"/>
  <c r="Q67" i="20"/>
  <c r="S67" i="20" s="1"/>
  <c r="F67" i="20"/>
  <c r="H67" i="20" s="1"/>
  <c r="K67" i="20" s="1"/>
  <c r="AM66" i="20"/>
  <c r="AO66" i="20" s="1"/>
  <c r="AR66" i="20" s="1"/>
  <c r="AB66" i="20"/>
  <c r="AD66" i="20" s="1"/>
  <c r="AG66" i="20" s="1"/>
  <c r="Q66" i="20"/>
  <c r="S66" i="20" s="1"/>
  <c r="F66" i="20"/>
  <c r="H66" i="20" s="1"/>
  <c r="AM65" i="20"/>
  <c r="AO65" i="20" s="1"/>
  <c r="AR65" i="20" s="1"/>
  <c r="AB65" i="20"/>
  <c r="AD65" i="20"/>
  <c r="AG65" i="20" s="1"/>
  <c r="Q65" i="20"/>
  <c r="S65" i="20" s="1"/>
  <c r="V65" i="20" s="1"/>
  <c r="F65" i="20"/>
  <c r="H65" i="20" s="1"/>
  <c r="K65" i="20" s="1"/>
  <c r="AM64" i="20"/>
  <c r="AO64" i="20" s="1"/>
  <c r="AB64" i="20"/>
  <c r="AD64" i="20" s="1"/>
  <c r="AG64" i="20" s="1"/>
  <c r="Q64" i="20"/>
  <c r="S64" i="20" s="1"/>
  <c r="F64" i="20"/>
  <c r="H64" i="20" s="1"/>
  <c r="K64" i="20" s="1"/>
  <c r="AM52" i="20"/>
  <c r="AO52" i="20"/>
  <c r="AM51" i="20"/>
  <c r="AO51" i="20" s="1"/>
  <c r="AM50" i="20"/>
  <c r="AO50" i="20" s="1"/>
  <c r="AM49" i="20"/>
  <c r="AO49" i="20" s="1"/>
  <c r="AM48" i="20"/>
  <c r="AO48" i="20" s="1"/>
  <c r="AM47" i="20"/>
  <c r="AO47" i="20" s="1"/>
  <c r="AM46" i="20"/>
  <c r="AO46" i="20"/>
  <c r="AR46" i="20" s="1"/>
  <c r="AM45" i="20"/>
  <c r="AO45" i="20" s="1"/>
  <c r="AM44" i="20"/>
  <c r="AO44" i="20"/>
  <c r="AM43" i="20"/>
  <c r="AO43" i="20" s="1"/>
  <c r="AM42" i="20"/>
  <c r="AO42" i="20"/>
  <c r="AM41" i="20"/>
  <c r="AO41" i="20" s="1"/>
  <c r="AR41" i="20" s="1"/>
  <c r="AP41" i="20"/>
  <c r="AM40" i="20"/>
  <c r="AO40" i="20"/>
  <c r="AM39" i="20"/>
  <c r="AO39" i="20" s="1"/>
  <c r="AM38" i="20"/>
  <c r="AO38" i="20" s="1"/>
  <c r="AM37" i="20"/>
  <c r="AO37" i="20" s="1"/>
  <c r="AM36" i="20"/>
  <c r="AO36" i="20" s="1"/>
  <c r="AM35" i="20"/>
  <c r="AO35" i="20" s="1"/>
  <c r="AM34" i="20"/>
  <c r="AO34" i="20"/>
  <c r="AM33" i="20"/>
  <c r="AO33" i="20" s="1"/>
  <c r="AR33" i="20" s="1"/>
  <c r="AP33" i="20"/>
  <c r="AM32" i="20"/>
  <c r="AO32" i="20"/>
  <c r="AM31" i="20"/>
  <c r="AO31" i="20" s="1"/>
  <c r="AM30" i="20"/>
  <c r="AO30" i="20" s="1"/>
  <c r="AM29" i="20"/>
  <c r="AO29" i="20" s="1"/>
  <c r="AM28" i="20"/>
  <c r="AO28" i="20" s="1"/>
  <c r="AM27" i="20"/>
  <c r="AO27" i="20" s="1"/>
  <c r="AM26" i="20"/>
  <c r="AO26" i="20"/>
  <c r="AM25" i="20"/>
  <c r="AO25" i="20" s="1"/>
  <c r="AR25" i="20" s="1"/>
  <c r="AP25" i="20"/>
  <c r="AM24" i="20"/>
  <c r="AO24" i="20"/>
  <c r="AM23" i="20"/>
  <c r="AO23" i="20" s="1"/>
  <c r="AM22" i="20"/>
  <c r="AO22" i="20" s="1"/>
  <c r="AM21" i="20"/>
  <c r="AO21" i="20" s="1"/>
  <c r="AM20" i="20"/>
  <c r="AO20" i="20" s="1"/>
  <c r="AM19" i="20"/>
  <c r="AO19" i="20" s="1"/>
  <c r="AM18" i="20"/>
  <c r="AO18" i="20"/>
  <c r="AM17" i="20"/>
  <c r="AO17" i="20" s="1"/>
  <c r="AR17" i="20" s="1"/>
  <c r="AP17" i="20"/>
  <c r="AM16" i="20"/>
  <c r="AO16" i="20"/>
  <c r="AM15" i="20"/>
  <c r="AO15" i="20" s="1"/>
  <c r="AM14" i="20"/>
  <c r="AO14" i="20" s="1"/>
  <c r="AM13" i="20"/>
  <c r="AO13" i="20" s="1"/>
  <c r="AM12" i="20"/>
  <c r="AO12" i="20" s="1"/>
  <c r="AM11" i="20"/>
  <c r="AO11" i="20" s="1"/>
  <c r="AR11" i="20" s="1"/>
  <c r="AM10" i="20"/>
  <c r="AO10" i="20"/>
  <c r="AR10" i="20" s="1"/>
  <c r="AM9" i="20"/>
  <c r="AO9" i="20" s="1"/>
  <c r="AB52" i="20"/>
  <c r="AD52" i="20"/>
  <c r="AG52" i="20" s="1"/>
  <c r="AE52" i="20"/>
  <c r="AH52" i="20" s="1"/>
  <c r="AB51" i="20"/>
  <c r="AD51" i="20"/>
  <c r="AB50" i="20"/>
  <c r="AD50" i="20" s="1"/>
  <c r="AB49" i="20"/>
  <c r="AD49" i="20"/>
  <c r="AB48" i="20"/>
  <c r="AD48" i="20" s="1"/>
  <c r="AB47" i="20"/>
  <c r="AD47" i="20"/>
  <c r="AB46" i="20"/>
  <c r="AD46" i="20" s="1"/>
  <c r="AB45" i="20"/>
  <c r="AD45" i="20"/>
  <c r="AB44" i="20"/>
  <c r="AD44" i="20" s="1"/>
  <c r="AB43" i="20"/>
  <c r="AD43" i="20"/>
  <c r="AB42" i="20"/>
  <c r="AD42" i="20" s="1"/>
  <c r="AB41" i="20"/>
  <c r="AD41" i="20"/>
  <c r="AB40" i="20"/>
  <c r="AD40" i="20" s="1"/>
  <c r="AB39" i="20"/>
  <c r="AD39" i="20"/>
  <c r="AB38" i="20"/>
  <c r="AD38" i="20" s="1"/>
  <c r="AB37" i="20"/>
  <c r="AD37" i="20"/>
  <c r="AB36" i="20"/>
  <c r="AD36" i="20" s="1"/>
  <c r="AB35" i="20"/>
  <c r="AD35" i="20"/>
  <c r="AB34" i="20"/>
  <c r="AD34" i="20" s="1"/>
  <c r="AB33" i="20"/>
  <c r="AD33" i="20"/>
  <c r="AB32" i="20"/>
  <c r="AD32" i="20" s="1"/>
  <c r="AB31" i="20"/>
  <c r="AD31" i="20"/>
  <c r="AB30" i="20"/>
  <c r="AD30" i="20" s="1"/>
  <c r="AB29" i="20"/>
  <c r="AD29" i="20"/>
  <c r="AB28" i="20"/>
  <c r="AD28" i="20" s="1"/>
  <c r="AB27" i="20"/>
  <c r="AD27" i="20"/>
  <c r="AB26" i="20"/>
  <c r="AD26" i="20" s="1"/>
  <c r="AB25" i="20"/>
  <c r="AD25" i="20"/>
  <c r="AB24" i="20"/>
  <c r="AD24" i="20" s="1"/>
  <c r="AB23" i="20"/>
  <c r="AD23" i="20"/>
  <c r="AB22" i="20"/>
  <c r="AD22" i="20" s="1"/>
  <c r="AB21" i="20"/>
  <c r="AD21" i="20"/>
  <c r="AB20" i="20"/>
  <c r="AD20" i="20" s="1"/>
  <c r="AB19" i="20"/>
  <c r="AD19" i="20"/>
  <c r="AB18" i="20"/>
  <c r="AD18" i="20" s="1"/>
  <c r="AB17" i="20"/>
  <c r="AD17" i="20"/>
  <c r="AB16" i="20"/>
  <c r="AD16" i="20" s="1"/>
  <c r="AB15" i="20"/>
  <c r="AD15" i="20"/>
  <c r="AB14" i="20"/>
  <c r="AD14" i="20" s="1"/>
  <c r="AB13" i="20"/>
  <c r="AD13" i="20"/>
  <c r="AB12" i="20"/>
  <c r="AD12" i="20" s="1"/>
  <c r="AB11" i="20"/>
  <c r="AD11" i="20"/>
  <c r="AB10" i="20"/>
  <c r="AD10" i="20" s="1"/>
  <c r="AG10" i="20" s="1"/>
  <c r="AB9" i="20"/>
  <c r="AD9" i="20" s="1"/>
  <c r="Q52" i="20"/>
  <c r="S52" i="20" s="1"/>
  <c r="Q51" i="20"/>
  <c r="S51" i="20" s="1"/>
  <c r="Q50" i="20"/>
  <c r="S50" i="20" s="1"/>
  <c r="Q49" i="20"/>
  <c r="S49" i="20" s="1"/>
  <c r="Q48" i="20"/>
  <c r="S48" i="20"/>
  <c r="Q47" i="20"/>
  <c r="S47" i="20" s="1"/>
  <c r="Q46" i="20"/>
  <c r="S46" i="20" s="1"/>
  <c r="Q45" i="20"/>
  <c r="S45" i="20"/>
  <c r="Q44" i="20"/>
  <c r="S44" i="20" s="1"/>
  <c r="Q43" i="20"/>
  <c r="S43" i="20"/>
  <c r="Q42" i="20"/>
  <c r="S42" i="20" s="1"/>
  <c r="Q41" i="20"/>
  <c r="S41" i="20"/>
  <c r="Q40" i="20"/>
  <c r="S40" i="20" s="1"/>
  <c r="Q39" i="20"/>
  <c r="S39" i="20" s="1"/>
  <c r="Q38" i="20"/>
  <c r="S38" i="20" s="1"/>
  <c r="Q37" i="20"/>
  <c r="S37" i="20"/>
  <c r="Q36" i="20"/>
  <c r="S36" i="20" s="1"/>
  <c r="Q35" i="20"/>
  <c r="S35" i="20"/>
  <c r="Q34" i="20"/>
  <c r="S34" i="20" s="1"/>
  <c r="Q33" i="20"/>
  <c r="S33" i="20"/>
  <c r="Q32" i="20"/>
  <c r="S32" i="20" s="1"/>
  <c r="Q31" i="20"/>
  <c r="S31" i="20" s="1"/>
  <c r="Q30" i="20"/>
  <c r="S30" i="20" s="1"/>
  <c r="Q29" i="20"/>
  <c r="S29" i="20"/>
  <c r="Q28" i="20"/>
  <c r="S28" i="20" s="1"/>
  <c r="Q27" i="20"/>
  <c r="S27" i="20"/>
  <c r="Q26" i="20"/>
  <c r="S26" i="20" s="1"/>
  <c r="Q25" i="20"/>
  <c r="S25" i="20"/>
  <c r="Q24" i="20"/>
  <c r="S24" i="20" s="1"/>
  <c r="Q23" i="20"/>
  <c r="S23" i="20" s="1"/>
  <c r="Q22" i="20"/>
  <c r="S22" i="20" s="1"/>
  <c r="Q21" i="20"/>
  <c r="S21" i="20"/>
  <c r="Q20" i="20"/>
  <c r="S20" i="20" s="1"/>
  <c r="Q19" i="20"/>
  <c r="S19" i="20"/>
  <c r="Q18" i="20"/>
  <c r="S18" i="20" s="1"/>
  <c r="Q17" i="20"/>
  <c r="S17" i="20"/>
  <c r="Q16" i="20"/>
  <c r="S16" i="20" s="1"/>
  <c r="Q15" i="20"/>
  <c r="S15" i="20" s="1"/>
  <c r="Q14" i="20"/>
  <c r="S14" i="20" s="1"/>
  <c r="Q13" i="20"/>
  <c r="S13" i="20"/>
  <c r="Q12" i="20"/>
  <c r="S12" i="20" s="1"/>
  <c r="Q11" i="20"/>
  <c r="S11" i="20"/>
  <c r="Q10" i="20"/>
  <c r="S10" i="20" s="1"/>
  <c r="Q9" i="20"/>
  <c r="S9" i="20" s="1"/>
  <c r="S11" i="13"/>
  <c r="F52" i="20"/>
  <c r="H52" i="20" s="1"/>
  <c r="F51" i="20"/>
  <c r="H51" i="20" s="1"/>
  <c r="F50" i="20"/>
  <c r="H50" i="20" s="1"/>
  <c r="F49" i="20"/>
  <c r="H49" i="20"/>
  <c r="F48" i="20"/>
  <c r="H48" i="20" s="1"/>
  <c r="F47" i="20"/>
  <c r="H47" i="20"/>
  <c r="F46" i="20"/>
  <c r="H46" i="20" s="1"/>
  <c r="F45" i="20"/>
  <c r="H45" i="20"/>
  <c r="F44" i="20"/>
  <c r="H44" i="20" s="1"/>
  <c r="F43" i="20"/>
  <c r="H43" i="20" s="1"/>
  <c r="F42" i="20"/>
  <c r="H42" i="20" s="1"/>
  <c r="F41" i="20"/>
  <c r="H41" i="20"/>
  <c r="F40" i="20"/>
  <c r="H40" i="20" s="1"/>
  <c r="F39" i="20"/>
  <c r="H39" i="20"/>
  <c r="F38" i="20"/>
  <c r="H38" i="20" s="1"/>
  <c r="F37" i="20"/>
  <c r="H37" i="20"/>
  <c r="F36" i="20"/>
  <c r="H36" i="20" s="1"/>
  <c r="F35" i="20"/>
  <c r="H35" i="20" s="1"/>
  <c r="F34" i="20"/>
  <c r="H34" i="20" s="1"/>
  <c r="F33" i="20"/>
  <c r="H33" i="20"/>
  <c r="F32" i="20"/>
  <c r="H32" i="20" s="1"/>
  <c r="F31" i="20"/>
  <c r="H31" i="20"/>
  <c r="F30" i="20"/>
  <c r="H30" i="20" s="1"/>
  <c r="F29" i="20"/>
  <c r="H29" i="20"/>
  <c r="F28" i="20"/>
  <c r="H28" i="20" s="1"/>
  <c r="F27" i="20"/>
  <c r="H27" i="20" s="1"/>
  <c r="F26" i="20"/>
  <c r="H26" i="20" s="1"/>
  <c r="F25" i="20"/>
  <c r="H25" i="20"/>
  <c r="F24" i="20"/>
  <c r="H24" i="20" s="1"/>
  <c r="F23" i="20"/>
  <c r="H23" i="20"/>
  <c r="F22" i="20"/>
  <c r="H22" i="20" s="1"/>
  <c r="F21" i="20"/>
  <c r="H21" i="20"/>
  <c r="F20" i="20"/>
  <c r="H20" i="20" s="1"/>
  <c r="F19" i="20"/>
  <c r="H19" i="20" s="1"/>
  <c r="F18" i="20"/>
  <c r="H18" i="20" s="1"/>
  <c r="F17" i="20"/>
  <c r="H17" i="20"/>
  <c r="F16" i="20"/>
  <c r="H16" i="20" s="1"/>
  <c r="F15" i="20"/>
  <c r="H15" i="20"/>
  <c r="F14" i="20"/>
  <c r="H14" i="20" s="1"/>
  <c r="F13" i="20"/>
  <c r="H13" i="20"/>
  <c r="F12" i="20"/>
  <c r="H12" i="20" s="1"/>
  <c r="F11" i="20"/>
  <c r="H11" i="20" s="1"/>
  <c r="F10" i="20"/>
  <c r="H10" i="20" s="1"/>
  <c r="F9" i="20"/>
  <c r="H9" i="20" s="1"/>
  <c r="K9" i="20" s="1"/>
  <c r="B1" i="13"/>
  <c r="I102" i="20"/>
  <c r="L102" i="20" s="1"/>
  <c r="AP10" i="20"/>
  <c r="Q108" i="22" l="1"/>
  <c r="I30" i="23" s="1"/>
  <c r="H53" i="22"/>
  <c r="I23" i="23" s="1"/>
  <c r="Q53" i="22"/>
  <c r="I29" i="23" s="1"/>
  <c r="H108" i="22"/>
  <c r="I24" i="23" s="1"/>
  <c r="T31" i="20"/>
  <c r="W31" i="20" s="1"/>
  <c r="V31" i="20"/>
  <c r="T23" i="20"/>
  <c r="W23" i="20" s="1"/>
  <c r="V23" i="20"/>
  <c r="I90" i="20"/>
  <c r="L90" i="20" s="1"/>
  <c r="K90" i="20"/>
  <c r="AP30" i="20"/>
  <c r="AR30" i="20"/>
  <c r="I88" i="20"/>
  <c r="L88" i="20" s="1"/>
  <c r="K88" i="20"/>
  <c r="AP45" i="20"/>
  <c r="AR45" i="20"/>
  <c r="I43" i="20"/>
  <c r="L43" i="20" s="1"/>
  <c r="K43" i="20"/>
  <c r="I35" i="20"/>
  <c r="L35" i="20" s="1"/>
  <c r="K35" i="20"/>
  <c r="AP22" i="20"/>
  <c r="AR22" i="20"/>
  <c r="V100" i="20"/>
  <c r="T100" i="20"/>
  <c r="W100" i="20" s="1"/>
  <c r="T67" i="20"/>
  <c r="W67" i="20" s="1"/>
  <c r="V67" i="20"/>
  <c r="AP14" i="20"/>
  <c r="AR14" i="20"/>
  <c r="T74" i="20"/>
  <c r="W74" i="20" s="1"/>
  <c r="V74" i="20"/>
  <c r="I51" i="20"/>
  <c r="K51" i="20"/>
  <c r="I19" i="20"/>
  <c r="L19" i="20" s="1"/>
  <c r="K19" i="20"/>
  <c r="V107" i="20"/>
  <c r="T107" i="20"/>
  <c r="W107" i="20" s="1"/>
  <c r="I76" i="20"/>
  <c r="L76" i="20" s="1"/>
  <c r="K76" i="20"/>
  <c r="I27" i="20"/>
  <c r="L27" i="20" s="1"/>
  <c r="K27" i="20"/>
  <c r="T15" i="20"/>
  <c r="W15" i="20" s="1"/>
  <c r="V15" i="20"/>
  <c r="V106" i="20"/>
  <c r="T106" i="20"/>
  <c r="W106" i="20" s="1"/>
  <c r="AP38" i="20"/>
  <c r="AR38" i="20"/>
  <c r="AP51" i="20"/>
  <c r="AR51" i="20"/>
  <c r="K66" i="20"/>
  <c r="I66" i="20"/>
  <c r="L66" i="20" s="1"/>
  <c r="T78" i="20"/>
  <c r="W78" i="20" s="1"/>
  <c r="V78" i="20"/>
  <c r="T76" i="20"/>
  <c r="W76" i="20" s="1"/>
  <c r="V76" i="20"/>
  <c r="T52" i="20"/>
  <c r="W52" i="20" s="1"/>
  <c r="V52" i="20"/>
  <c r="I80" i="20"/>
  <c r="L80" i="20" s="1"/>
  <c r="K80" i="20"/>
  <c r="V105" i="20"/>
  <c r="T105" i="20"/>
  <c r="W105" i="20" s="1"/>
  <c r="T50" i="20"/>
  <c r="W50" i="20" s="1"/>
  <c r="V50" i="20"/>
  <c r="T39" i="20"/>
  <c r="W39" i="20" s="1"/>
  <c r="V39" i="20"/>
  <c r="T80" i="20"/>
  <c r="W80" i="20" s="1"/>
  <c r="V80" i="20"/>
  <c r="T94" i="20"/>
  <c r="W94" i="20" s="1"/>
  <c r="V94" i="20"/>
  <c r="I26" i="20"/>
  <c r="L26" i="20" s="1"/>
  <c r="K26" i="20"/>
  <c r="I34" i="20"/>
  <c r="L34" i="20" s="1"/>
  <c r="K34" i="20"/>
  <c r="I42" i="20"/>
  <c r="L42" i="20" s="1"/>
  <c r="K42" i="20"/>
  <c r="I50" i="20"/>
  <c r="L50" i="20" s="1"/>
  <c r="K50" i="20"/>
  <c r="T14" i="20"/>
  <c r="W14" i="20" s="1"/>
  <c r="V14" i="20"/>
  <c r="T22" i="20"/>
  <c r="W22" i="20" s="1"/>
  <c r="V22" i="20"/>
  <c r="T30" i="20"/>
  <c r="W30" i="20" s="1"/>
  <c r="V30" i="20"/>
  <c r="T38" i="20"/>
  <c r="W38" i="20" s="1"/>
  <c r="V38" i="20"/>
  <c r="T46" i="20"/>
  <c r="W46" i="20" s="1"/>
  <c r="V46" i="20"/>
  <c r="AE11" i="20"/>
  <c r="AH11" i="20" s="1"/>
  <c r="AG11" i="20"/>
  <c r="AE19" i="20"/>
  <c r="AH19" i="20" s="1"/>
  <c r="AG19" i="20"/>
  <c r="AE27" i="20"/>
  <c r="AH27" i="20" s="1"/>
  <c r="AG27" i="20"/>
  <c r="AE35" i="20"/>
  <c r="AH35" i="20" s="1"/>
  <c r="AG35" i="20"/>
  <c r="AE43" i="20"/>
  <c r="AH43" i="20" s="1"/>
  <c r="AG43" i="20"/>
  <c r="AE51" i="20"/>
  <c r="AH51" i="20" s="1"/>
  <c r="AG51" i="20"/>
  <c r="T68" i="20"/>
  <c r="W68" i="20" s="1"/>
  <c r="V68" i="20"/>
  <c r="T70" i="20"/>
  <c r="W70" i="20" s="1"/>
  <c r="V70" i="20"/>
  <c r="T72" i="20"/>
  <c r="W72" i="20" s="1"/>
  <c r="V72" i="20"/>
  <c r="I74" i="20"/>
  <c r="L74" i="20" s="1"/>
  <c r="K74" i="20"/>
  <c r="I78" i="20"/>
  <c r="L78" i="20" s="1"/>
  <c r="K78" i="20"/>
  <c r="T84" i="20"/>
  <c r="W84" i="20" s="1"/>
  <c r="V84" i="20"/>
  <c r="T86" i="20"/>
  <c r="W86" i="20" s="1"/>
  <c r="V86" i="20"/>
  <c r="AE88" i="20"/>
  <c r="AH88" i="20" s="1"/>
  <c r="AG88" i="20"/>
  <c r="T92" i="20"/>
  <c r="W92" i="20" s="1"/>
  <c r="V92" i="20"/>
  <c r="I10" i="20"/>
  <c r="L10" i="20" s="1"/>
  <c r="K10" i="20"/>
  <c r="H53" i="20" s="1"/>
  <c r="I23" i="13" s="1"/>
  <c r="T47" i="20"/>
  <c r="W47" i="20" s="1"/>
  <c r="V47" i="20"/>
  <c r="AP15" i="20"/>
  <c r="AR15" i="20"/>
  <c r="AP23" i="20"/>
  <c r="AR23" i="20"/>
  <c r="AP31" i="20"/>
  <c r="AR31" i="20"/>
  <c r="AP39" i="20"/>
  <c r="AR39" i="20"/>
  <c r="AP46" i="20"/>
  <c r="T66" i="20"/>
  <c r="W66" i="20" s="1"/>
  <c r="V66" i="20"/>
  <c r="T82" i="20"/>
  <c r="W82" i="20" s="1"/>
  <c r="V82" i="20"/>
  <c r="AE104" i="20"/>
  <c r="AH104" i="20" s="1"/>
  <c r="I11" i="20"/>
  <c r="L11" i="20" s="1"/>
  <c r="K11" i="20"/>
  <c r="AP16" i="20"/>
  <c r="AR16" i="20"/>
  <c r="AS10" i="20"/>
  <c r="I28" i="20"/>
  <c r="L28" i="20" s="1"/>
  <c r="K28" i="20"/>
  <c r="AE37" i="20"/>
  <c r="AH37" i="20" s="1"/>
  <c r="AG37" i="20"/>
  <c r="T49" i="20"/>
  <c r="W49" i="20" s="1"/>
  <c r="V49" i="20"/>
  <c r="AS17" i="20"/>
  <c r="AS25" i="20"/>
  <c r="AS33" i="20"/>
  <c r="AS41" i="20"/>
  <c r="AP47" i="20"/>
  <c r="AR47" i="20"/>
  <c r="I87" i="20"/>
  <c r="L87" i="20" s="1"/>
  <c r="K87" i="20"/>
  <c r="H108" i="20" s="1"/>
  <c r="T89" i="20"/>
  <c r="W89" i="20" s="1"/>
  <c r="V89" i="20"/>
  <c r="I91" i="20"/>
  <c r="L91" i="20" s="1"/>
  <c r="K91" i="20"/>
  <c r="I93" i="20"/>
  <c r="L93" i="20" s="1"/>
  <c r="K93" i="20"/>
  <c r="AE36" i="20"/>
  <c r="AH36" i="20" s="1"/>
  <c r="AG36" i="20"/>
  <c r="T16" i="20"/>
  <c r="W16" i="20" s="1"/>
  <c r="V16" i="20"/>
  <c r="I99" i="20"/>
  <c r="L99" i="20" s="1"/>
  <c r="K99" i="20"/>
  <c r="I13" i="20"/>
  <c r="L13" i="20" s="1"/>
  <c r="K13" i="20"/>
  <c r="T25" i="20"/>
  <c r="W25" i="20" s="1"/>
  <c r="V25" i="20"/>
  <c r="T102" i="20"/>
  <c r="W102" i="20" s="1"/>
  <c r="AE14" i="20"/>
  <c r="AH14" i="20" s="1"/>
  <c r="AG14" i="20"/>
  <c r="AE22" i="20"/>
  <c r="AH22" i="20" s="1"/>
  <c r="AG22" i="20"/>
  <c r="AE30" i="20"/>
  <c r="AH30" i="20" s="1"/>
  <c r="AG30" i="20"/>
  <c r="AE38" i="20"/>
  <c r="AH38" i="20" s="1"/>
  <c r="AG38" i="20"/>
  <c r="AE46" i="20"/>
  <c r="AH46" i="20" s="1"/>
  <c r="AG46" i="20"/>
  <c r="AP48" i="20"/>
  <c r="AR48" i="20"/>
  <c r="I69" i="20"/>
  <c r="L69" i="20" s="1"/>
  <c r="K69" i="20"/>
  <c r="I73" i="20"/>
  <c r="L73" i="20" s="1"/>
  <c r="K73" i="20"/>
  <c r="I83" i="20"/>
  <c r="L83" i="20" s="1"/>
  <c r="K83" i="20"/>
  <c r="I85" i="20"/>
  <c r="L85" i="20" s="1"/>
  <c r="K85" i="20"/>
  <c r="T87" i="20"/>
  <c r="W87" i="20" s="1"/>
  <c r="V87" i="20"/>
  <c r="T101" i="20"/>
  <c r="W101" i="20" s="1"/>
  <c r="V101" i="20"/>
  <c r="I18" i="20"/>
  <c r="L18" i="20" s="1"/>
  <c r="K18" i="20"/>
  <c r="AE44" i="20"/>
  <c r="AH44" i="20" s="1"/>
  <c r="AG44" i="20"/>
  <c r="AP40" i="20"/>
  <c r="AR40" i="20"/>
  <c r="I20" i="20"/>
  <c r="L20" i="20" s="1"/>
  <c r="K20" i="20"/>
  <c r="T40" i="20"/>
  <c r="W40" i="20" s="1"/>
  <c r="V40" i="20"/>
  <c r="AE45" i="20"/>
  <c r="AH45" i="20" s="1"/>
  <c r="AG45" i="20"/>
  <c r="I30" i="20"/>
  <c r="L30" i="20" s="1"/>
  <c r="K30" i="20"/>
  <c r="T42" i="20"/>
  <c r="W42" i="20" s="1"/>
  <c r="V42" i="20"/>
  <c r="AE15" i="20"/>
  <c r="AH15" i="20" s="1"/>
  <c r="AG15" i="20"/>
  <c r="AE23" i="20"/>
  <c r="AH23" i="20" s="1"/>
  <c r="AG23" i="20"/>
  <c r="AE31" i="20"/>
  <c r="AH31" i="20" s="1"/>
  <c r="AG31" i="20"/>
  <c r="AE39" i="20"/>
  <c r="AH39" i="20" s="1"/>
  <c r="AG39" i="20"/>
  <c r="AE47" i="20"/>
  <c r="AH47" i="20" s="1"/>
  <c r="AG47" i="20"/>
  <c r="AP18" i="20"/>
  <c r="AR18" i="20"/>
  <c r="AP26" i="20"/>
  <c r="AR26" i="20"/>
  <c r="AP34" i="20"/>
  <c r="AR34" i="20"/>
  <c r="AP42" i="20"/>
  <c r="AR42" i="20"/>
  <c r="AP49" i="20"/>
  <c r="AR49" i="20"/>
  <c r="T69" i="20"/>
  <c r="W69" i="20" s="1"/>
  <c r="V69" i="20"/>
  <c r="I71" i="20"/>
  <c r="L71" i="20" s="1"/>
  <c r="K71" i="20"/>
  <c r="T73" i="20"/>
  <c r="W73" i="20" s="1"/>
  <c r="V73" i="20"/>
  <c r="I77" i="20"/>
  <c r="L77" i="20" s="1"/>
  <c r="K77" i="20"/>
  <c r="I79" i="20"/>
  <c r="L79" i="20" s="1"/>
  <c r="K79" i="20"/>
  <c r="I81" i="20"/>
  <c r="L81" i="20" s="1"/>
  <c r="K81" i="20"/>
  <c r="T83" i="20"/>
  <c r="W83" i="20" s="1"/>
  <c r="V83" i="20"/>
  <c r="T85" i="20"/>
  <c r="W85" i="20" s="1"/>
  <c r="V85" i="20"/>
  <c r="AE101" i="20"/>
  <c r="AH101" i="20" s="1"/>
  <c r="AG101" i="20"/>
  <c r="AE20" i="20"/>
  <c r="AH20" i="20" s="1"/>
  <c r="AG20" i="20"/>
  <c r="AP24" i="20"/>
  <c r="AR24" i="20"/>
  <c r="I52" i="20"/>
  <c r="L52" i="20" s="1"/>
  <c r="K52" i="20"/>
  <c r="I105" i="20"/>
  <c r="L105" i="20" s="1"/>
  <c r="K105" i="20"/>
  <c r="I29" i="20"/>
  <c r="L29" i="20" s="1"/>
  <c r="K29" i="20"/>
  <c r="T41" i="20"/>
  <c r="W41" i="20" s="1"/>
  <c r="V41" i="20"/>
  <c r="I22" i="20"/>
  <c r="L22" i="20" s="1"/>
  <c r="K22" i="20"/>
  <c r="T18" i="20"/>
  <c r="W18" i="20" s="1"/>
  <c r="V18" i="20"/>
  <c r="I23" i="20"/>
  <c r="L23" i="20" s="1"/>
  <c r="K23" i="20"/>
  <c r="T11" i="20"/>
  <c r="W11" i="20" s="1"/>
  <c r="V11" i="20"/>
  <c r="T35" i="20"/>
  <c r="W35" i="20" s="1"/>
  <c r="V35" i="20"/>
  <c r="T51" i="20"/>
  <c r="W51" i="20" s="1"/>
  <c r="V51" i="20"/>
  <c r="AP50" i="20"/>
  <c r="AR50" i="20"/>
  <c r="T71" i="20"/>
  <c r="W71" i="20" s="1"/>
  <c r="V71" i="20"/>
  <c r="I75" i="20"/>
  <c r="L75" i="20" s="1"/>
  <c r="K75" i="20"/>
  <c r="T77" i="20"/>
  <c r="W77" i="20" s="1"/>
  <c r="V77" i="20"/>
  <c r="T79" i="20"/>
  <c r="W79" i="20" s="1"/>
  <c r="V79" i="20"/>
  <c r="T81" i="20"/>
  <c r="W81" i="20" s="1"/>
  <c r="V81" i="20"/>
  <c r="AE12" i="20"/>
  <c r="AH12" i="20" s="1"/>
  <c r="AG12" i="20"/>
  <c r="AP92" i="20"/>
  <c r="AS92" i="20" s="1"/>
  <c r="I44" i="20"/>
  <c r="L44" i="20" s="1"/>
  <c r="K44" i="20"/>
  <c r="AE21" i="20"/>
  <c r="AH21" i="20" s="1"/>
  <c r="AG21" i="20"/>
  <c r="I45" i="20"/>
  <c r="L45" i="20" s="1"/>
  <c r="K45" i="20"/>
  <c r="I38" i="20"/>
  <c r="L38" i="20" s="1"/>
  <c r="K38" i="20"/>
  <c r="T26" i="20"/>
  <c r="W26" i="20" s="1"/>
  <c r="V26" i="20"/>
  <c r="I15" i="20"/>
  <c r="L15" i="20" s="1"/>
  <c r="K15" i="20"/>
  <c r="I31" i="20"/>
  <c r="L31" i="20" s="1"/>
  <c r="K31" i="20"/>
  <c r="I39" i="20"/>
  <c r="L39" i="20" s="1"/>
  <c r="K39" i="20"/>
  <c r="I47" i="20"/>
  <c r="L47" i="20" s="1"/>
  <c r="K47" i="20"/>
  <c r="T19" i="20"/>
  <c r="W19" i="20" s="1"/>
  <c r="V19" i="20"/>
  <c r="T27" i="20"/>
  <c r="W27" i="20" s="1"/>
  <c r="V27" i="20"/>
  <c r="T43" i="20"/>
  <c r="W43" i="20" s="1"/>
  <c r="V43" i="20"/>
  <c r="AE16" i="20"/>
  <c r="AH16" i="20" s="1"/>
  <c r="AG16" i="20"/>
  <c r="AE24" i="20"/>
  <c r="AH24" i="20" s="1"/>
  <c r="AG24" i="20"/>
  <c r="AE32" i="20"/>
  <c r="AH32" i="20" s="1"/>
  <c r="AG32" i="20"/>
  <c r="AE40" i="20"/>
  <c r="AH40" i="20" s="1"/>
  <c r="AG40" i="20"/>
  <c r="AE48" i="20"/>
  <c r="AH48" i="20" s="1"/>
  <c r="AG48" i="20"/>
  <c r="AP19" i="20"/>
  <c r="AR19" i="20"/>
  <c r="AP27" i="20"/>
  <c r="AR27" i="20"/>
  <c r="AP35" i="20"/>
  <c r="AR35" i="20"/>
  <c r="AP43" i="20"/>
  <c r="AR43" i="20"/>
  <c r="AE71" i="20"/>
  <c r="AH71" i="20" s="1"/>
  <c r="AG71" i="20"/>
  <c r="AD108" i="20" s="1"/>
  <c r="AE73" i="20"/>
  <c r="AH73" i="20" s="1"/>
  <c r="T75" i="20"/>
  <c r="W75" i="20" s="1"/>
  <c r="V75" i="20"/>
  <c r="T24" i="20"/>
  <c r="W24" i="20" s="1"/>
  <c r="V24" i="20"/>
  <c r="T33" i="20"/>
  <c r="W33" i="20" s="1"/>
  <c r="V33" i="20"/>
  <c r="T10" i="20"/>
  <c r="W10" i="20" s="1"/>
  <c r="V10" i="20"/>
  <c r="I32" i="20"/>
  <c r="L32" i="20" s="1"/>
  <c r="K32" i="20"/>
  <c r="T12" i="20"/>
  <c r="W12" i="20" s="1"/>
  <c r="V12" i="20"/>
  <c r="T28" i="20"/>
  <c r="W28" i="20" s="1"/>
  <c r="V28" i="20"/>
  <c r="T44" i="20"/>
  <c r="W44" i="20" s="1"/>
  <c r="V44" i="20"/>
  <c r="AE17" i="20"/>
  <c r="AH17" i="20" s="1"/>
  <c r="AG17" i="20"/>
  <c r="AE25" i="20"/>
  <c r="AH25" i="20" s="1"/>
  <c r="AG25" i="20"/>
  <c r="AE33" i="20"/>
  <c r="AH33" i="20" s="1"/>
  <c r="AG33" i="20"/>
  <c r="AE41" i="20"/>
  <c r="AH41" i="20" s="1"/>
  <c r="AG41" i="20"/>
  <c r="AE49" i="20"/>
  <c r="AH49" i="20" s="1"/>
  <c r="AG49" i="20"/>
  <c r="AP12" i="20"/>
  <c r="AR12" i="20"/>
  <c r="AP20" i="20"/>
  <c r="AR20" i="20"/>
  <c r="AP28" i="20"/>
  <c r="AR28" i="20"/>
  <c r="AP36" i="20"/>
  <c r="AR36" i="20"/>
  <c r="AP44" i="20"/>
  <c r="AR44" i="20"/>
  <c r="I96" i="20"/>
  <c r="L96" i="20" s="1"/>
  <c r="K96" i="20"/>
  <c r="AE28" i="20"/>
  <c r="AH28" i="20" s="1"/>
  <c r="AG28" i="20"/>
  <c r="I36" i="20"/>
  <c r="L36" i="20" s="1"/>
  <c r="K36" i="20"/>
  <c r="T32" i="20"/>
  <c r="W32" i="20" s="1"/>
  <c r="V32" i="20"/>
  <c r="AE29" i="20"/>
  <c r="AH29" i="20" s="1"/>
  <c r="AG29" i="20"/>
  <c r="T97" i="20"/>
  <c r="W97" i="20" s="1"/>
  <c r="V97" i="20"/>
  <c r="I37" i="20"/>
  <c r="L37" i="20" s="1"/>
  <c r="K37" i="20"/>
  <c r="T17" i="20"/>
  <c r="W17" i="20" s="1"/>
  <c r="V17" i="20"/>
  <c r="I14" i="20"/>
  <c r="L14" i="20" s="1"/>
  <c r="K14" i="20"/>
  <c r="T34" i="20"/>
  <c r="W34" i="20" s="1"/>
  <c r="V34" i="20"/>
  <c r="I107" i="20"/>
  <c r="L107" i="20" s="1"/>
  <c r="I16" i="20"/>
  <c r="L16" i="20" s="1"/>
  <c r="K16" i="20"/>
  <c r="I40" i="20"/>
  <c r="L40" i="20" s="1"/>
  <c r="K40" i="20"/>
  <c r="T20" i="20"/>
  <c r="W20" i="20" s="1"/>
  <c r="V20" i="20"/>
  <c r="I17" i="20"/>
  <c r="L17" i="20" s="1"/>
  <c r="K17" i="20"/>
  <c r="I49" i="20"/>
  <c r="L49" i="20" s="1"/>
  <c r="K49" i="20"/>
  <c r="T21" i="20"/>
  <c r="W21" i="20" s="1"/>
  <c r="V21" i="20"/>
  <c r="T37" i="20"/>
  <c r="W37" i="20" s="1"/>
  <c r="V37" i="20"/>
  <c r="T45" i="20"/>
  <c r="W45" i="20" s="1"/>
  <c r="V45" i="20"/>
  <c r="AP13" i="20"/>
  <c r="AR13" i="20"/>
  <c r="AP21" i="20"/>
  <c r="AR21" i="20"/>
  <c r="AP29" i="20"/>
  <c r="AR29" i="20"/>
  <c r="AP37" i="20"/>
  <c r="AR37" i="20"/>
  <c r="AP52" i="20"/>
  <c r="AR52" i="20"/>
  <c r="I68" i="20"/>
  <c r="L68" i="20" s="1"/>
  <c r="K68" i="20"/>
  <c r="I72" i="20"/>
  <c r="L72" i="20" s="1"/>
  <c r="K72" i="20"/>
  <c r="I86" i="20"/>
  <c r="L86" i="20" s="1"/>
  <c r="K86" i="20"/>
  <c r="T90" i="20"/>
  <c r="W90" i="20" s="1"/>
  <c r="V90" i="20"/>
  <c r="I94" i="20"/>
  <c r="L94" i="20" s="1"/>
  <c r="K94" i="20"/>
  <c r="I106" i="20"/>
  <c r="L106" i="20" s="1"/>
  <c r="K106" i="20"/>
  <c r="T48" i="20"/>
  <c r="W48" i="20" s="1"/>
  <c r="V48" i="20"/>
  <c r="AP32" i="20"/>
  <c r="AR32" i="20"/>
  <c r="I12" i="20"/>
  <c r="L12" i="20" s="1"/>
  <c r="K12" i="20"/>
  <c r="AE13" i="20"/>
  <c r="AH13" i="20" s="1"/>
  <c r="AG13" i="20"/>
  <c r="I21" i="20"/>
  <c r="L21" i="20" s="1"/>
  <c r="K21" i="20"/>
  <c r="I46" i="20"/>
  <c r="L46" i="20" s="1"/>
  <c r="K46" i="20"/>
  <c r="I24" i="20"/>
  <c r="L24" i="20" s="1"/>
  <c r="K24" i="20"/>
  <c r="I48" i="20"/>
  <c r="L48" i="20" s="1"/>
  <c r="K48" i="20"/>
  <c r="T36" i="20"/>
  <c r="W36" i="20" s="1"/>
  <c r="V36" i="20"/>
  <c r="I25" i="20"/>
  <c r="L25" i="20" s="1"/>
  <c r="K25" i="20"/>
  <c r="I33" i="20"/>
  <c r="L33" i="20" s="1"/>
  <c r="K33" i="20"/>
  <c r="I41" i="20"/>
  <c r="L41" i="20" s="1"/>
  <c r="K41" i="20"/>
  <c r="T13" i="20"/>
  <c r="W13" i="20" s="1"/>
  <c r="V13" i="20"/>
  <c r="T29" i="20"/>
  <c r="W29" i="20" s="1"/>
  <c r="V29" i="20"/>
  <c r="AE18" i="20"/>
  <c r="AH18" i="20" s="1"/>
  <c r="AG18" i="20"/>
  <c r="AE26" i="20"/>
  <c r="AH26" i="20" s="1"/>
  <c r="AG26" i="20"/>
  <c r="AE34" i="20"/>
  <c r="AH34" i="20" s="1"/>
  <c r="AG34" i="20"/>
  <c r="AE42" i="20"/>
  <c r="AH42" i="20" s="1"/>
  <c r="AG42" i="20"/>
  <c r="AE50" i="20"/>
  <c r="AH50" i="20" s="1"/>
  <c r="AG50" i="20"/>
  <c r="I70" i="20"/>
  <c r="L70" i="20" s="1"/>
  <c r="K70" i="20"/>
  <c r="T88" i="20"/>
  <c r="W88" i="20" s="1"/>
  <c r="V88" i="20"/>
  <c r="I92" i="20"/>
  <c r="L92" i="20" s="1"/>
  <c r="K92" i="20"/>
  <c r="T98" i="20"/>
  <c r="W98" i="20" s="1"/>
  <c r="V98" i="20"/>
  <c r="T104" i="20"/>
  <c r="W104" i="20" s="1"/>
  <c r="V104" i="20"/>
  <c r="AP77" i="20"/>
  <c r="AS77" i="20" s="1"/>
  <c r="AP85" i="20"/>
  <c r="AS85" i="20" s="1"/>
  <c r="AP95" i="20"/>
  <c r="AS95" i="20" s="1"/>
  <c r="AP99" i="20"/>
  <c r="AS99" i="20" s="1"/>
  <c r="AP103" i="20"/>
  <c r="AS103" i="20" s="1"/>
  <c r="AP81" i="20"/>
  <c r="AS81" i="20" s="1"/>
  <c r="AP83" i="20"/>
  <c r="AS83" i="20" s="1"/>
  <c r="AP97" i="20"/>
  <c r="AS97" i="20" s="1"/>
  <c r="AP101" i="20"/>
  <c r="AS101" i="20" s="1"/>
  <c r="AP105" i="20"/>
  <c r="AS105" i="20" s="1"/>
  <c r="AP91" i="20"/>
  <c r="AS91" i="20" s="1"/>
  <c r="AP69" i="20"/>
  <c r="AS69" i="20" s="1"/>
  <c r="AP66" i="20"/>
  <c r="AS66" i="20" s="1"/>
  <c r="AP71" i="20"/>
  <c r="AP68" i="20"/>
  <c r="AS68" i="20" s="1"/>
  <c r="AP73" i="20"/>
  <c r="AS73" i="20" s="1"/>
  <c r="AP67" i="20"/>
  <c r="AS67" i="20" s="1"/>
  <c r="AP89" i="20"/>
  <c r="AS89" i="20" s="1"/>
  <c r="AP107" i="20"/>
  <c r="AS107" i="20" s="1"/>
  <c r="AP74" i="20"/>
  <c r="AS74" i="20" s="1"/>
  <c r="AP76" i="20"/>
  <c r="AS76" i="20" s="1"/>
  <c r="AP88" i="20"/>
  <c r="AP96" i="20"/>
  <c r="AS96" i="20" s="1"/>
  <c r="AP78" i="20"/>
  <c r="AS78" i="20" s="1"/>
  <c r="AP80" i="20"/>
  <c r="AS80" i="20" s="1"/>
  <c r="AP82" i="20"/>
  <c r="AS82" i="20" s="1"/>
  <c r="AP86" i="20"/>
  <c r="AS86" i="20" s="1"/>
  <c r="AP90" i="20"/>
  <c r="AV90" i="20" s="1"/>
  <c r="AX90" i="20" s="1"/>
  <c r="AP94" i="20"/>
  <c r="AS94" i="20" s="1"/>
  <c r="T96" i="20"/>
  <c r="W96" i="20" s="1"/>
  <c r="AP64" i="20"/>
  <c r="AS64" i="20" s="1"/>
  <c r="AR64" i="20"/>
  <c r="AO108" i="20" s="1"/>
  <c r="T64" i="20"/>
  <c r="W64" i="20" s="1"/>
  <c r="V64" i="20"/>
  <c r="I100" i="20"/>
  <c r="L100" i="20" s="1"/>
  <c r="T91" i="20"/>
  <c r="W91" i="20" s="1"/>
  <c r="T93" i="20"/>
  <c r="W93" i="20" s="1"/>
  <c r="T95" i="20"/>
  <c r="W95" i="20" s="1"/>
  <c r="T99" i="20"/>
  <c r="W99" i="20" s="1"/>
  <c r="I103" i="20"/>
  <c r="L103" i="20" s="1"/>
  <c r="R64" i="22"/>
  <c r="I21" i="22"/>
  <c r="R80" i="22"/>
  <c r="R43" i="22"/>
  <c r="R83" i="22"/>
  <c r="R14" i="22"/>
  <c r="R30" i="22"/>
  <c r="I71" i="22"/>
  <c r="R74" i="22"/>
  <c r="I101" i="22"/>
  <c r="R67" i="22"/>
  <c r="I85" i="22"/>
  <c r="R88" i="22"/>
  <c r="I95" i="22"/>
  <c r="R11" i="22"/>
  <c r="R15" i="22"/>
  <c r="R47" i="22"/>
  <c r="R89" i="22"/>
  <c r="R73" i="22"/>
  <c r="I35" i="22"/>
  <c r="I69" i="22"/>
  <c r="R82" i="22"/>
  <c r="I103" i="22"/>
  <c r="R99" i="22"/>
  <c r="I107" i="22"/>
  <c r="R12" i="22"/>
  <c r="I25" i="22"/>
  <c r="R33" i="22"/>
  <c r="R46" i="22"/>
  <c r="I31" i="22"/>
  <c r="R13" i="22"/>
  <c r="R16" i="22"/>
  <c r="R25" i="22"/>
  <c r="R28" i="22"/>
  <c r="R34" i="22"/>
  <c r="R37" i="22"/>
  <c r="R44" i="22"/>
  <c r="I47" i="22"/>
  <c r="I50" i="22"/>
  <c r="R69" i="22"/>
  <c r="R75" i="22"/>
  <c r="R78" i="22"/>
  <c r="R81" i="22"/>
  <c r="I84" i="22"/>
  <c r="I90" i="22"/>
  <c r="I93" i="22"/>
  <c r="I96" i="22"/>
  <c r="R101" i="22"/>
  <c r="W101" i="22" s="1"/>
  <c r="X101" i="22" s="1"/>
  <c r="R36" i="22"/>
  <c r="I75" i="22"/>
  <c r="R98" i="22"/>
  <c r="I14" i="22"/>
  <c r="I17" i="22"/>
  <c r="I20" i="22"/>
  <c r="I23" i="22"/>
  <c r="I26" i="22"/>
  <c r="I29" i="22"/>
  <c r="R31" i="22"/>
  <c r="I38" i="22"/>
  <c r="R41" i="22"/>
  <c r="I45" i="22"/>
  <c r="R50" i="22"/>
  <c r="I67" i="22"/>
  <c r="I70" i="22"/>
  <c r="I73" i="22"/>
  <c r="I79" i="22"/>
  <c r="R84" i="22"/>
  <c r="R87" i="22"/>
  <c r="R90" i="22"/>
  <c r="W90" i="22" s="1"/>
  <c r="X90" i="22" s="1"/>
  <c r="R96" i="22"/>
  <c r="I99" i="22"/>
  <c r="I102" i="22"/>
  <c r="I105" i="22"/>
  <c r="R40" i="22"/>
  <c r="I13" i="22"/>
  <c r="I28" i="22"/>
  <c r="I37" i="22"/>
  <c r="I41" i="22"/>
  <c r="R49" i="22"/>
  <c r="I81" i="22"/>
  <c r="I87" i="22"/>
  <c r="R95" i="22"/>
  <c r="I11" i="22"/>
  <c r="R17" i="22"/>
  <c r="R20" i="22"/>
  <c r="I32" i="22"/>
  <c r="R38" i="22"/>
  <c r="I42" i="22"/>
  <c r="I51" i="22"/>
  <c r="R70" i="22"/>
  <c r="I76" i="22"/>
  <c r="I82" i="22"/>
  <c r="I88" i="22"/>
  <c r="R93" i="22"/>
  <c r="W93" i="22" s="1"/>
  <c r="X93" i="22" s="1"/>
  <c r="R102" i="22"/>
  <c r="R105" i="22"/>
  <c r="I19" i="22"/>
  <c r="R27" i="22"/>
  <c r="I49" i="22"/>
  <c r="R19" i="22"/>
  <c r="R107" i="22"/>
  <c r="I18" i="22"/>
  <c r="R23" i="22"/>
  <c r="R26" i="22"/>
  <c r="R29" i="22"/>
  <c r="R32" i="22"/>
  <c r="I39" i="22"/>
  <c r="R42" i="22"/>
  <c r="R45" i="22"/>
  <c r="R51" i="22"/>
  <c r="I65" i="22"/>
  <c r="R76" i="22"/>
  <c r="W76" i="22" s="1"/>
  <c r="X76" i="22" s="1"/>
  <c r="R79" i="22"/>
  <c r="I91" i="22"/>
  <c r="I94" i="22"/>
  <c r="I97" i="22"/>
  <c r="I106" i="22"/>
  <c r="I15" i="22"/>
  <c r="R18" i="22"/>
  <c r="I24" i="22"/>
  <c r="I27" i="22"/>
  <c r="I30" i="22"/>
  <c r="I33" i="22"/>
  <c r="R35" i="22"/>
  <c r="R39" i="22"/>
  <c r="I43" i="22"/>
  <c r="I46" i="22"/>
  <c r="I48" i="22"/>
  <c r="I52" i="22"/>
  <c r="R65" i="22"/>
  <c r="I68" i="22"/>
  <c r="I74" i="22"/>
  <c r="I77" i="22"/>
  <c r="I80" i="22"/>
  <c r="R85" i="22"/>
  <c r="R91" i="22"/>
  <c r="R94" i="22"/>
  <c r="R97" i="22"/>
  <c r="I100" i="22"/>
  <c r="R106" i="22"/>
  <c r="I22" i="22"/>
  <c r="I10" i="22"/>
  <c r="I16" i="22"/>
  <c r="R22" i="22"/>
  <c r="I34" i="22"/>
  <c r="I44" i="22"/>
  <c r="R66" i="22"/>
  <c r="R72" i="22"/>
  <c r="W72" i="22" s="1"/>
  <c r="X72" i="22" s="1"/>
  <c r="I78" i="22"/>
  <c r="R92" i="22"/>
  <c r="R104" i="22"/>
  <c r="I12" i="22"/>
  <c r="R21" i="22"/>
  <c r="R24" i="22"/>
  <c r="I36" i="22"/>
  <c r="I40" i="22"/>
  <c r="R48" i="22"/>
  <c r="R52" i="22"/>
  <c r="R68" i="22"/>
  <c r="W68" i="22" s="1"/>
  <c r="X68" i="22" s="1"/>
  <c r="R71" i="22"/>
  <c r="I83" i="22"/>
  <c r="I86" i="22"/>
  <c r="I89" i="22"/>
  <c r="R100" i="22"/>
  <c r="W100" i="22" s="1"/>
  <c r="X100" i="22" s="1"/>
  <c r="R103" i="22"/>
  <c r="W103" i="22" s="1"/>
  <c r="X103" i="22" s="1"/>
  <c r="I66" i="22"/>
  <c r="I72" i="22"/>
  <c r="R77" i="22"/>
  <c r="R86" i="22"/>
  <c r="I92" i="22"/>
  <c r="I98" i="22"/>
  <c r="I104" i="22"/>
  <c r="R10" i="22"/>
  <c r="AP9" i="20"/>
  <c r="AS9" i="20" s="1"/>
  <c r="AR9" i="20"/>
  <c r="AE9" i="20"/>
  <c r="AH9" i="20" s="1"/>
  <c r="AG9" i="20"/>
  <c r="T9" i="20"/>
  <c r="W9" i="20" s="1"/>
  <c r="V9" i="20"/>
  <c r="I64" i="22"/>
  <c r="R9" i="22"/>
  <c r="I9" i="22"/>
  <c r="AP106" i="20"/>
  <c r="AE68" i="20"/>
  <c r="AH68" i="20" s="1"/>
  <c r="AE94" i="20"/>
  <c r="AH94" i="20" s="1"/>
  <c r="AE70" i="20"/>
  <c r="AH70" i="20" s="1"/>
  <c r="AE78" i="20"/>
  <c r="AH78" i="20" s="1"/>
  <c r="AE86" i="20"/>
  <c r="AH86" i="20" s="1"/>
  <c r="AE89" i="20"/>
  <c r="AH89" i="20" s="1"/>
  <c r="AE93" i="20"/>
  <c r="AH93" i="20" s="1"/>
  <c r="AE67" i="20"/>
  <c r="AH67" i="20" s="1"/>
  <c r="AE72" i="20"/>
  <c r="AH72" i="20" s="1"/>
  <c r="AE75" i="20"/>
  <c r="AH75" i="20" s="1"/>
  <c r="AE79" i="20"/>
  <c r="AH79" i="20" s="1"/>
  <c r="AE84" i="20"/>
  <c r="AH84" i="20" s="1"/>
  <c r="AE87" i="20"/>
  <c r="AH87" i="20" s="1"/>
  <c r="AE92" i="20"/>
  <c r="AH92" i="20" s="1"/>
  <c r="AE96" i="20"/>
  <c r="AH96" i="20" s="1"/>
  <c r="AE97" i="20"/>
  <c r="AH97" i="20" s="1"/>
  <c r="AE98" i="20"/>
  <c r="AH98" i="20" s="1"/>
  <c r="AE102" i="20"/>
  <c r="AH102" i="20" s="1"/>
  <c r="AP104" i="20"/>
  <c r="AP102" i="20"/>
  <c r="I65" i="20"/>
  <c r="L65" i="20" s="1"/>
  <c r="AP65" i="20"/>
  <c r="I67" i="20"/>
  <c r="L67" i="20" s="1"/>
  <c r="AP70" i="20"/>
  <c r="AP72" i="20"/>
  <c r="AE74" i="20"/>
  <c r="AH74" i="20" s="1"/>
  <c r="AP75" i="20"/>
  <c r="AP79" i="20"/>
  <c r="I82" i="20"/>
  <c r="L82" i="20" s="1"/>
  <c r="I84" i="20"/>
  <c r="L84" i="20" s="1"/>
  <c r="AP84" i="20"/>
  <c r="AE85" i="20"/>
  <c r="AH85" i="20" s="1"/>
  <c r="AP87" i="20"/>
  <c r="I89" i="20"/>
  <c r="L89" i="20" s="1"/>
  <c r="AP93" i="20"/>
  <c r="I95" i="20"/>
  <c r="L95" i="20" s="1"/>
  <c r="I97" i="20"/>
  <c r="L97" i="20" s="1"/>
  <c r="I98" i="20"/>
  <c r="L98" i="20" s="1"/>
  <c r="AP98" i="20"/>
  <c r="AP100" i="20"/>
  <c r="I104" i="20"/>
  <c r="L104" i="20" s="1"/>
  <c r="AP11" i="20"/>
  <c r="AE10" i="20"/>
  <c r="AH10" i="20" s="1"/>
  <c r="T65" i="20"/>
  <c r="W65" i="20" s="1"/>
  <c r="AE66" i="20"/>
  <c r="AH66" i="20" s="1"/>
  <c r="I9" i="20"/>
  <c r="AE80" i="20"/>
  <c r="AH80" i="20" s="1"/>
  <c r="AE81" i="20"/>
  <c r="AH81" i="20" s="1"/>
  <c r="AE82" i="20"/>
  <c r="AH82" i="20" s="1"/>
  <c r="AE83" i="20"/>
  <c r="AH83" i="20" s="1"/>
  <c r="AE107" i="20"/>
  <c r="AH107" i="20" s="1"/>
  <c r="AE95" i="20"/>
  <c r="AH95" i="20" s="1"/>
  <c r="AE99" i="20"/>
  <c r="AH99" i="20" s="1"/>
  <c r="AE100" i="20"/>
  <c r="AH100" i="20" s="1"/>
  <c r="AE103" i="20"/>
  <c r="AH103" i="20" s="1"/>
  <c r="AE69" i="20"/>
  <c r="AH69" i="20" s="1"/>
  <c r="I64" i="20"/>
  <c r="L64" i="20" s="1"/>
  <c r="AE64" i="20"/>
  <c r="AH64" i="20" s="1"/>
  <c r="AE106" i="20"/>
  <c r="AH106" i="20" s="1"/>
  <c r="AE76" i="20"/>
  <c r="AH76" i="20" s="1"/>
  <c r="AE77" i="20"/>
  <c r="AH77" i="20" s="1"/>
  <c r="AE105" i="20"/>
  <c r="AH105" i="20" s="1"/>
  <c r="AE65" i="20"/>
  <c r="AH65" i="20" s="1"/>
  <c r="AV71" i="20" l="1"/>
  <c r="AX71" i="20" s="1"/>
  <c r="AS90" i="20"/>
  <c r="AV88" i="20"/>
  <c r="AX88" i="20" s="1"/>
  <c r="AV73" i="20"/>
  <c r="AX73" i="20" s="1"/>
  <c r="AS71" i="20"/>
  <c r="W69" i="22"/>
  <c r="X69" i="22" s="1"/>
  <c r="W85" i="22"/>
  <c r="X85" i="22" s="1"/>
  <c r="N17" i="23"/>
  <c r="W65" i="22"/>
  <c r="X65" i="22" s="1"/>
  <c r="R108" i="22"/>
  <c r="R53" i="22"/>
  <c r="L29" i="23" s="1"/>
  <c r="W79" i="22"/>
  <c r="X79" i="22" s="1"/>
  <c r="W91" i="22"/>
  <c r="X91" i="22" s="1"/>
  <c r="I53" i="22"/>
  <c r="L23" i="23" s="1"/>
  <c r="W71" i="22"/>
  <c r="X71" i="22" s="1"/>
  <c r="W86" i="22"/>
  <c r="X86" i="22" s="1"/>
  <c r="W88" i="22"/>
  <c r="X88" i="22" s="1"/>
  <c r="I108" i="22"/>
  <c r="I24" i="13"/>
  <c r="I25" i="13"/>
  <c r="I36" i="13"/>
  <c r="I37" i="13"/>
  <c r="AV50" i="20"/>
  <c r="AX50" i="20" s="1"/>
  <c r="AS50" i="20"/>
  <c r="AV34" i="20"/>
  <c r="AX34" i="20" s="1"/>
  <c r="AS34" i="20"/>
  <c r="AV44" i="20"/>
  <c r="AX44" i="20" s="1"/>
  <c r="AS44" i="20"/>
  <c r="AV15" i="20"/>
  <c r="AX15" i="20" s="1"/>
  <c r="AS15" i="20"/>
  <c r="AV14" i="20"/>
  <c r="AX14" i="20" s="1"/>
  <c r="AS14" i="20"/>
  <c r="AV45" i="20"/>
  <c r="AX45" i="20" s="1"/>
  <c r="AS45" i="20"/>
  <c r="AV36" i="20"/>
  <c r="AX36" i="20" s="1"/>
  <c r="AS36" i="20"/>
  <c r="AV47" i="20"/>
  <c r="AX47" i="20" s="1"/>
  <c r="AS47" i="20"/>
  <c r="S108" i="20"/>
  <c r="AV37" i="20"/>
  <c r="AX37" i="20" s="1"/>
  <c r="AS37" i="20"/>
  <c r="AV43" i="20"/>
  <c r="AX43" i="20" s="1"/>
  <c r="AS43" i="20"/>
  <c r="AV18" i="20"/>
  <c r="AX18" i="20" s="1"/>
  <c r="AS18" i="20"/>
  <c r="AV26" i="20"/>
  <c r="AX26" i="20" s="1"/>
  <c r="AS26" i="20"/>
  <c r="AV28" i="20"/>
  <c r="AX28" i="20" s="1"/>
  <c r="AS28" i="20"/>
  <c r="AV41" i="20"/>
  <c r="AX41" i="20" s="1"/>
  <c r="AV46" i="20"/>
  <c r="AX46" i="20" s="1"/>
  <c r="AS46" i="20"/>
  <c r="AV51" i="20"/>
  <c r="AX51" i="20" s="1"/>
  <c r="AS51" i="20"/>
  <c r="AV30" i="20"/>
  <c r="AX30" i="20" s="1"/>
  <c r="AS30" i="20"/>
  <c r="S53" i="20"/>
  <c r="I29" i="13" s="1"/>
  <c r="AV29" i="20"/>
  <c r="AX29" i="20" s="1"/>
  <c r="AS29" i="20"/>
  <c r="AV35" i="20"/>
  <c r="AX35" i="20" s="1"/>
  <c r="AS35" i="20"/>
  <c r="T53" i="20"/>
  <c r="L29" i="13" s="1"/>
  <c r="AV20" i="20"/>
  <c r="AX20" i="20" s="1"/>
  <c r="AS20" i="20"/>
  <c r="AV33" i="20"/>
  <c r="AX33" i="20" s="1"/>
  <c r="AV10" i="20"/>
  <c r="AX10" i="20" s="1"/>
  <c r="AV39" i="20"/>
  <c r="AX39" i="20" s="1"/>
  <c r="AS39" i="20"/>
  <c r="AV38" i="20"/>
  <c r="AX38" i="20" s="1"/>
  <c r="AS38" i="20"/>
  <c r="AV22" i="20"/>
  <c r="AX22" i="20" s="1"/>
  <c r="AS22" i="20"/>
  <c r="AV52" i="20"/>
  <c r="AX52" i="20" s="1"/>
  <c r="AS52" i="20"/>
  <c r="I42" i="13"/>
  <c r="I43" i="13"/>
  <c r="AV11" i="20"/>
  <c r="AX11" i="20" s="1"/>
  <c r="AS11" i="20"/>
  <c r="AP53" i="20" s="1"/>
  <c r="L41" i="13" s="1"/>
  <c r="AD53" i="20"/>
  <c r="I35" i="13" s="1"/>
  <c r="S23" i="13" s="1"/>
  <c r="H1" i="13" s="1"/>
  <c r="G3" i="20" s="1"/>
  <c r="AV21" i="20"/>
  <c r="AX21" i="20" s="1"/>
  <c r="AS21" i="20"/>
  <c r="AV27" i="20"/>
  <c r="AX27" i="20" s="1"/>
  <c r="AS27" i="20"/>
  <c r="AV49" i="20"/>
  <c r="AX49" i="20" s="1"/>
  <c r="AS49" i="20"/>
  <c r="AV48" i="20"/>
  <c r="AX48" i="20" s="1"/>
  <c r="AS48" i="20"/>
  <c r="AV12" i="20"/>
  <c r="AX12" i="20" s="1"/>
  <c r="AS12" i="20"/>
  <c r="AV25" i="20"/>
  <c r="AX25" i="20" s="1"/>
  <c r="AV16" i="20"/>
  <c r="AX16" i="20" s="1"/>
  <c r="AS16" i="20"/>
  <c r="AV31" i="20"/>
  <c r="AX31" i="20" s="1"/>
  <c r="AS31" i="20"/>
  <c r="L51" i="20"/>
  <c r="AV40" i="20"/>
  <c r="AX40" i="20" s="1"/>
  <c r="AS40" i="20"/>
  <c r="AE53" i="20"/>
  <c r="L35" i="13" s="1"/>
  <c r="AO53" i="20"/>
  <c r="I41" i="13" s="1"/>
  <c r="AV32" i="20"/>
  <c r="AX32" i="20" s="1"/>
  <c r="AS32" i="20"/>
  <c r="AV13" i="20"/>
  <c r="AX13" i="20" s="1"/>
  <c r="AS13" i="20"/>
  <c r="AV19" i="20"/>
  <c r="AX19" i="20" s="1"/>
  <c r="AS19" i="20"/>
  <c r="AV24" i="20"/>
  <c r="AX24" i="20" s="1"/>
  <c r="AS24" i="20"/>
  <c r="AV42" i="20"/>
  <c r="AX42" i="20" s="1"/>
  <c r="AS42" i="20"/>
  <c r="AV17" i="20"/>
  <c r="AX17" i="20" s="1"/>
  <c r="AV23" i="20"/>
  <c r="AX23" i="20" s="1"/>
  <c r="AS23" i="20"/>
  <c r="W80" i="22"/>
  <c r="X80" i="22" s="1"/>
  <c r="W102" i="22"/>
  <c r="X102" i="22" s="1"/>
  <c r="W106" i="22"/>
  <c r="X106" i="22" s="1"/>
  <c r="W84" i="22"/>
  <c r="X84" i="22" s="1"/>
  <c r="W105" i="22"/>
  <c r="X105" i="22" s="1"/>
  <c r="W99" i="22"/>
  <c r="X99" i="22" s="1"/>
  <c r="W67" i="22"/>
  <c r="X67" i="22" s="1"/>
  <c r="W98" i="22"/>
  <c r="X98" i="22" s="1"/>
  <c r="W66" i="22"/>
  <c r="X66" i="22" s="1"/>
  <c r="W95" i="22"/>
  <c r="X95" i="22" s="1"/>
  <c r="W96" i="22"/>
  <c r="X96" i="22" s="1"/>
  <c r="W82" i="22"/>
  <c r="X82" i="22" s="1"/>
  <c r="W74" i="22"/>
  <c r="X74" i="22" s="1"/>
  <c r="W87" i="22"/>
  <c r="X87" i="22" s="1"/>
  <c r="W104" i="22"/>
  <c r="X104" i="22" s="1"/>
  <c r="W81" i="22"/>
  <c r="X81" i="22" s="1"/>
  <c r="W73" i="22"/>
  <c r="X73" i="22" s="1"/>
  <c r="W77" i="22"/>
  <c r="X77" i="22" s="1"/>
  <c r="W92" i="22"/>
  <c r="X92" i="22" s="1"/>
  <c r="W97" i="22"/>
  <c r="X97" i="22" s="1"/>
  <c r="W70" i="22"/>
  <c r="X70" i="22" s="1"/>
  <c r="W78" i="22"/>
  <c r="X78" i="22" s="1"/>
  <c r="W89" i="22"/>
  <c r="X89" i="22" s="1"/>
  <c r="W10" i="22"/>
  <c r="X10" i="22" s="1"/>
  <c r="W94" i="22"/>
  <c r="X94" i="22" s="1"/>
  <c r="W107" i="22"/>
  <c r="X107" i="22" s="1"/>
  <c r="W75" i="22"/>
  <c r="X75" i="22" s="1"/>
  <c r="W83" i="22"/>
  <c r="X83" i="22" s="1"/>
  <c r="AV101" i="20"/>
  <c r="AX101" i="20" s="1"/>
  <c r="T108" i="20"/>
  <c r="AS88" i="20"/>
  <c r="AV78" i="20"/>
  <c r="AX78" i="20" s="1"/>
  <c r="AV76" i="20"/>
  <c r="AX76" i="20" s="1"/>
  <c r="AV96" i="20"/>
  <c r="AX96" i="20" s="1"/>
  <c r="AV94" i="20"/>
  <c r="AX94" i="20" s="1"/>
  <c r="AV83" i="20"/>
  <c r="AX83" i="20" s="1"/>
  <c r="AV92" i="20"/>
  <c r="AX92" i="20" s="1"/>
  <c r="AV69" i="20"/>
  <c r="AX69" i="20" s="1"/>
  <c r="AV105" i="20"/>
  <c r="AX105" i="20" s="1"/>
  <c r="AV68" i="20"/>
  <c r="AX68" i="20" s="1"/>
  <c r="AV80" i="20"/>
  <c r="AX80" i="20" s="1"/>
  <c r="AV66" i="20"/>
  <c r="AX66" i="20" s="1"/>
  <c r="AV81" i="20"/>
  <c r="AX81" i="20" s="1"/>
  <c r="AV65" i="20"/>
  <c r="AX65" i="20" s="1"/>
  <c r="AS65" i="20"/>
  <c r="AV84" i="20"/>
  <c r="AX84" i="20" s="1"/>
  <c r="AS84" i="20"/>
  <c r="AV104" i="20"/>
  <c r="AX104" i="20" s="1"/>
  <c r="AS104" i="20"/>
  <c r="AV64" i="20"/>
  <c r="AV99" i="20"/>
  <c r="AX99" i="20" s="1"/>
  <c r="AV91" i="20"/>
  <c r="AX91" i="20" s="1"/>
  <c r="AV95" i="20"/>
  <c r="AX95" i="20" s="1"/>
  <c r="AV102" i="20"/>
  <c r="AX102" i="20" s="1"/>
  <c r="AS102" i="20"/>
  <c r="AV98" i="20"/>
  <c r="AX98" i="20" s="1"/>
  <c r="AS98" i="20"/>
  <c r="AV75" i="20"/>
  <c r="AX75" i="20" s="1"/>
  <c r="AS75" i="20"/>
  <c r="AV67" i="20"/>
  <c r="AX67" i="20" s="1"/>
  <c r="AV86" i="20"/>
  <c r="AX86" i="20" s="1"/>
  <c r="AV74" i="20"/>
  <c r="AX74" i="20" s="1"/>
  <c r="AV103" i="20"/>
  <c r="AX103" i="20" s="1"/>
  <c r="AV85" i="20"/>
  <c r="AX85" i="20" s="1"/>
  <c r="AV87" i="20"/>
  <c r="AX87" i="20" s="1"/>
  <c r="AS87" i="20"/>
  <c r="AV100" i="20"/>
  <c r="AX100" i="20" s="1"/>
  <c r="AS100" i="20"/>
  <c r="AE108" i="20"/>
  <c r="AV72" i="20"/>
  <c r="AX72" i="20" s="1"/>
  <c r="AS72" i="20"/>
  <c r="AV79" i="20"/>
  <c r="AX79" i="20" s="1"/>
  <c r="AS79" i="20"/>
  <c r="AV70" i="20"/>
  <c r="AX70" i="20" s="1"/>
  <c r="AS70" i="20"/>
  <c r="AV106" i="20"/>
  <c r="AX106" i="20" s="1"/>
  <c r="AS106" i="20"/>
  <c r="AV89" i="20"/>
  <c r="AX89" i="20" s="1"/>
  <c r="AV82" i="20"/>
  <c r="AX82" i="20" s="1"/>
  <c r="AV107" i="20"/>
  <c r="AX107" i="20" s="1"/>
  <c r="AV97" i="20"/>
  <c r="AX97" i="20" s="1"/>
  <c r="AV77" i="20"/>
  <c r="AX77" i="20" s="1"/>
  <c r="I108" i="20"/>
  <c r="AV93" i="20"/>
  <c r="AX93" i="20" s="1"/>
  <c r="AS93" i="20"/>
  <c r="L9" i="20"/>
  <c r="I53" i="20" s="1"/>
  <c r="L23" i="13" s="1"/>
  <c r="AV9" i="20"/>
  <c r="W64" i="22"/>
  <c r="X64" i="22" s="1"/>
  <c r="W49" i="22"/>
  <c r="X49" i="22" s="1"/>
  <c r="W28" i="22"/>
  <c r="X28" i="22" s="1"/>
  <c r="W24" i="22"/>
  <c r="X24" i="22" s="1"/>
  <c r="W22" i="22"/>
  <c r="X22" i="22" s="1"/>
  <c r="W45" i="22"/>
  <c r="X45" i="22" s="1"/>
  <c r="W19" i="22"/>
  <c r="X19" i="22" s="1"/>
  <c r="W17" i="22"/>
  <c r="X17" i="22" s="1"/>
  <c r="W46" i="22"/>
  <c r="X46" i="22" s="1"/>
  <c r="W44" i="22"/>
  <c r="X44" i="22" s="1"/>
  <c r="W52" i="22"/>
  <c r="X52" i="22" s="1"/>
  <c r="W21" i="22"/>
  <c r="X21" i="22" s="1"/>
  <c r="W39" i="22"/>
  <c r="X39" i="22" s="1"/>
  <c r="W42" i="22"/>
  <c r="X42" i="22" s="1"/>
  <c r="W33" i="22"/>
  <c r="X33" i="22" s="1"/>
  <c r="W25" i="22"/>
  <c r="X25" i="22" s="1"/>
  <c r="W43" i="22"/>
  <c r="X43" i="22" s="1"/>
  <c r="W18" i="22"/>
  <c r="X18" i="22" s="1"/>
  <c r="W23" i="22"/>
  <c r="X23" i="22" s="1"/>
  <c r="W27" i="22"/>
  <c r="X27" i="22" s="1"/>
  <c r="W38" i="22"/>
  <c r="X38" i="22" s="1"/>
  <c r="W37" i="22"/>
  <c r="X37" i="22" s="1"/>
  <c r="W16" i="22"/>
  <c r="X16" i="22" s="1"/>
  <c r="W47" i="22"/>
  <c r="X47" i="22" s="1"/>
  <c r="W30" i="22"/>
  <c r="X30" i="22" s="1"/>
  <c r="W29" i="22"/>
  <c r="X29" i="22" s="1"/>
  <c r="W41" i="22"/>
  <c r="X41" i="22" s="1"/>
  <c r="W48" i="22"/>
  <c r="X48" i="22" s="1"/>
  <c r="W35" i="22"/>
  <c r="X35" i="22" s="1"/>
  <c r="W31" i="22"/>
  <c r="X31" i="22" s="1"/>
  <c r="W26" i="22"/>
  <c r="X26" i="22" s="1"/>
  <c r="W32" i="22"/>
  <c r="X32" i="22" s="1"/>
  <c r="W40" i="22"/>
  <c r="X40" i="22" s="1"/>
  <c r="W34" i="22"/>
  <c r="X34" i="22" s="1"/>
  <c r="W13" i="22"/>
  <c r="X13" i="22" s="1"/>
  <c r="W12" i="22"/>
  <c r="X12" i="22" s="1"/>
  <c r="W15" i="22"/>
  <c r="X15" i="22" s="1"/>
  <c r="W14" i="22"/>
  <c r="X14" i="22" s="1"/>
  <c r="W36" i="22"/>
  <c r="X36" i="22" s="1"/>
  <c r="W51" i="22"/>
  <c r="X51" i="22" s="1"/>
  <c r="W20" i="22"/>
  <c r="X20" i="22" s="1"/>
  <c r="W50" i="22"/>
  <c r="X50" i="22" s="1"/>
  <c r="W11" i="22"/>
  <c r="X11" i="22" s="1"/>
  <c r="W9" i="22"/>
  <c r="X9" i="22" s="1"/>
  <c r="L31" i="13" l="1"/>
  <c r="L30" i="13"/>
  <c r="N17" i="13"/>
  <c r="L24" i="23"/>
  <c r="L25" i="23"/>
  <c r="L30" i="23"/>
  <c r="L31" i="23"/>
  <c r="S24" i="13"/>
  <c r="B2" i="13" s="1"/>
  <c r="I30" i="13"/>
  <c r="I31" i="13"/>
  <c r="X108" i="22"/>
  <c r="N35" i="23" s="1"/>
  <c r="L24" i="13"/>
  <c r="L25" i="13"/>
  <c r="L36" i="13"/>
  <c r="L37" i="13"/>
  <c r="AX9" i="20"/>
  <c r="AX53" i="20" s="1"/>
  <c r="N46" i="13" s="1"/>
  <c r="AX64" i="20"/>
  <c r="AX108" i="20" s="1"/>
  <c r="N47" i="13" s="1"/>
  <c r="AP108" i="20"/>
  <c r="X53" i="22"/>
  <c r="N34" i="23" s="1"/>
  <c r="N48" i="13" l="1"/>
  <c r="N50" i="13" s="1"/>
  <c r="N36" i="23"/>
  <c r="B2" i="23" s="1"/>
  <c r="L42" i="13"/>
  <c r="L43" i="13"/>
  <c r="H1" i="23"/>
  <c r="G3" i="22" s="1"/>
  <c r="N38" i="23" l="1"/>
</calcChain>
</file>

<file path=xl/comments1.xml><?xml version="1.0" encoding="utf-8"?>
<comments xmlns="http://schemas.openxmlformats.org/spreadsheetml/2006/main">
  <authors>
    <author>Müller, Richard (LEL)</author>
  </authors>
  <commentList>
    <comment ref="B10" authorId="0" shapeId="0">
      <text>
        <r>
          <rPr>
            <b/>
            <sz val="8"/>
            <color indexed="81"/>
            <rFont val="Tahoma"/>
            <family val="2"/>
          </rPr>
          <t>Kommentar oder Infofeld mit Erläuterungen</t>
        </r>
      </text>
    </comment>
  </commentList>
</comments>
</file>

<file path=xl/comments2.xml><?xml version="1.0" encoding="utf-8"?>
<comments xmlns="http://schemas.openxmlformats.org/spreadsheetml/2006/main">
  <authors>
    <author>Müller, Richard (LEL)</author>
  </authors>
  <commentList>
    <comment ref="G7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P7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G62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P62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</commentList>
</comments>
</file>

<file path=xl/comments3.xml><?xml version="1.0" encoding="utf-8"?>
<comments xmlns="http://schemas.openxmlformats.org/spreadsheetml/2006/main">
  <authors>
    <author>Müller, Richard (LEL)</author>
  </authors>
  <commentList>
    <comment ref="M13" authorId="0" shapeId="0">
      <text>
        <r>
          <rPr>
            <sz val="8"/>
            <color indexed="81"/>
            <rFont val="Tahoma"/>
            <family val="2"/>
          </rPr>
          <t>Es ist der Ausstallgewichtsbereich auszufüllen mit der Summenzahl beider Gewichtsbereiche, bei welchem die Mehrzahl der Tiere ausgestallt wird.
Die jeweiligen Haltungsvorgaben werden eingehalten.</t>
        </r>
      </text>
    </comment>
    <comment ref="G15" authorId="0" shapeId="0">
      <text>
        <r>
          <rPr>
            <b/>
            <sz val="8"/>
            <color indexed="81"/>
            <rFont val="Tahoma"/>
            <family val="2"/>
          </rPr>
          <t>i 1: Nutzbare Stallfläche gesamt (uneingeschränkt nutzbar):</t>
        </r>
        <r>
          <rPr>
            <sz val="8"/>
            <color indexed="81"/>
            <rFont val="Tahoma"/>
            <family val="2"/>
          </rPr>
          <t xml:space="preserve">
Die gesamte Fläche des Stalles für die vorgesehene Maßnahme, welche von den Tieren uneingeschränkt genutzt beziehungsweise ohne Behinderung über- oder unterquert werden kann. Die nutzbare Stallgrundfläche (gesamt) ergibt sich aus der Addition der nachfolgend aufgeführten gewichtsspezifisch zur Verfügung stehenden Teilflächen</t>
        </r>
      </text>
    </comment>
    <comment ref="I41" authorId="0" shapeId="0">
      <text>
        <r>
          <rPr>
            <b/>
            <sz val="8"/>
            <color indexed="81"/>
            <rFont val="Tahoma"/>
            <family val="2"/>
          </rPr>
          <t>i 10: Planbefestigt mit Minimaleinstreu:</t>
        </r>
        <r>
          <rPr>
            <sz val="8"/>
            <color indexed="81"/>
            <rFont val="Tahoma"/>
            <family val="2"/>
          </rPr>
          <t xml:space="preserve">
Boden darf bis zu 3 % Perforation aufweisen und/oder leichtes Gefälle haben. Minimaleinstreu: mindestens 20 g Stroh je Tier und Tag.</t>
        </r>
      </text>
    </comment>
    <comment ref="I42" authorId="0" shapeId="0">
      <text>
        <r>
          <rPr>
            <b/>
            <sz val="8"/>
            <color indexed="81"/>
            <rFont val="Tahoma"/>
            <family val="2"/>
          </rPr>
          <t>i 11: Planbefestigt mit verformbarer Gummimatte:</t>
        </r>
        <r>
          <rPr>
            <sz val="8"/>
            <color indexed="81"/>
            <rFont val="Tahoma"/>
            <family val="2"/>
          </rPr>
          <t xml:space="preserve">
Boden darf bis zu 3 % Perforation aufweisen und/oder leichtes Gefälle haben. Gummimatte: Eindruck der Klaue auf Oberfläche muss deutlich erkennbar sein.</t>
        </r>
      </text>
    </comment>
  </commentList>
</comments>
</file>

<file path=xl/comments4.xml><?xml version="1.0" encoding="utf-8"?>
<comments xmlns="http://schemas.openxmlformats.org/spreadsheetml/2006/main">
  <authors>
    <author>Müller, Richard (LEL)</author>
  </authors>
  <commentList>
    <comment ref="G7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R7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AC7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AN7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G62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R62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AC62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  <comment ref="AN62" authorId="0" shapeId="0">
      <text>
        <r>
          <rPr>
            <sz val="8"/>
            <color indexed="81"/>
            <rFont val="Tahoma"/>
            <family val="2"/>
          </rPr>
          <t>wie Futtertröge, Beschäftigungsautomaten u.w.</t>
        </r>
      </text>
    </comment>
  </commentList>
</comments>
</file>

<file path=xl/comments5.xml><?xml version="1.0" encoding="utf-8"?>
<comments xmlns="http://schemas.openxmlformats.org/spreadsheetml/2006/main">
  <authors>
    <author>Müller, Richard (LEL)</author>
  </authors>
  <commentList>
    <comment ref="L13" authorId="0" shapeId="0">
      <text>
        <r>
          <rPr>
            <sz val="8"/>
            <color indexed="81"/>
            <rFont val="Tahoma"/>
            <family val="2"/>
          </rPr>
          <t>Es ist der Ausstallgewichtsbereich auszufüllen mit der Summenzahl beider Gewichtsbereiche, bei welchem die Mehrzahl der Tiere ausgestallt wird.
Die jeweiligen Haltungsvorgaben werden eingehalten.</t>
        </r>
      </text>
    </comment>
    <comment ref="G15" authorId="0" shapeId="0">
      <text>
        <r>
          <rPr>
            <b/>
            <sz val="8"/>
            <color indexed="81"/>
            <rFont val="Tahoma"/>
            <family val="2"/>
          </rPr>
          <t>Nutzbare Stallfläche gesamt (uneingeschränkt nutzbar):</t>
        </r>
        <r>
          <rPr>
            <sz val="8"/>
            <color indexed="81"/>
            <rFont val="Tahoma"/>
            <family val="2"/>
          </rPr>
          <t xml:space="preserve">
Die gesamte Fläche des Stalles für die vorgesehene Maßnahme, welche von den Tieren uneingeschränkt genutzt beziehungsweise ohne Behinderung über- oder unterquert werden kann. Die nutzbare Stallgrundfläche (gesamt) ergibt sich aus der Addition der nachfolgend aufgeführten gewichtsspezifisch zur Verfügung stehenden Teilflächen</t>
        </r>
      </text>
    </comment>
    <comment ref="I53" authorId="0" shapeId="0">
      <text>
        <r>
          <rPr>
            <b/>
            <sz val="8"/>
            <color indexed="81"/>
            <rFont val="Tahoma"/>
            <family val="2"/>
          </rPr>
          <t>i 10: Planbefestigt mit Minimaleinstreu:</t>
        </r>
        <r>
          <rPr>
            <sz val="8"/>
            <color indexed="81"/>
            <rFont val="Tahoma"/>
            <family val="2"/>
          </rPr>
          <t xml:space="preserve">
Boden darf bis zu 3 % Perforation aufweisen und/oder leichtes Gefälle haben. Minimaleinstreu: mindestens 20 g Stroh je Tier und Tag.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</rPr>
          <t>i 12: Alternativ: planbefestigt mit Einstreu:</t>
        </r>
        <r>
          <rPr>
            <sz val="8"/>
            <color indexed="81"/>
            <rFont val="Tahoma"/>
            <family val="2"/>
          </rPr>
          <t xml:space="preserve">
Liegebereich muss ganzflächig mit Stroh (Strohmatte) bedeckt sein.</t>
        </r>
      </text>
    </comment>
  </commentList>
</comments>
</file>

<file path=xl/sharedStrings.xml><?xml version="1.0" encoding="utf-8"?>
<sst xmlns="http://schemas.openxmlformats.org/spreadsheetml/2006/main" count="624" uniqueCount="209">
  <si>
    <t>davon</t>
  </si>
  <si>
    <t>bis 50 kg</t>
  </si>
  <si>
    <t>50 bis 120 kg</t>
  </si>
  <si>
    <t>über 120 kg</t>
  </si>
  <si>
    <t>Stck.</t>
  </si>
  <si>
    <t>Summe geplante Tiere für die Erzeugung</t>
  </si>
  <si>
    <t>Umtr.</t>
  </si>
  <si>
    <t>geplante Erzeugung Tiere im Kalenderjahr</t>
  </si>
  <si>
    <t>Liegefläche</t>
  </si>
  <si>
    <t>ja</t>
  </si>
  <si>
    <t>nein</t>
  </si>
  <si>
    <t>Beschäftigung</t>
  </si>
  <si>
    <t>Kühlpad</t>
  </si>
  <si>
    <t>Hochdruckbefeuchtung</t>
  </si>
  <si>
    <t>Unterflurzuluft</t>
  </si>
  <si>
    <t>Anlagen</t>
  </si>
  <si>
    <t>Lageplan (Bereich Maßnahme ersichtlich)</t>
  </si>
  <si>
    <t>exemplarischer Möbilierungsplan Bucht</t>
  </si>
  <si>
    <t>Auslauf</t>
  </si>
  <si>
    <t>1.</t>
  </si>
  <si>
    <t>2.</t>
  </si>
  <si>
    <t>3.</t>
  </si>
  <si>
    <t>4.</t>
  </si>
  <si>
    <t>5.</t>
  </si>
  <si>
    <t>6.</t>
  </si>
  <si>
    <t>7.</t>
  </si>
  <si>
    <t>Bearbeitungs-spalte</t>
  </si>
  <si>
    <t>Datum</t>
  </si>
  <si>
    <t xml:space="preserve">alternativ: Einstreu im Liegebereich mit Langstroh (&gt; 5 cm) (Festmist) </t>
  </si>
  <si>
    <t>Niederdruckbefeuchtung im zentralen Zuluftbereich</t>
  </si>
  <si>
    <t>Boden-/Wand-/Deckenkühlung</t>
  </si>
  <si>
    <t>Beschäftigungsautomat mit Stroh*</t>
  </si>
  <si>
    <t>8.</t>
  </si>
  <si>
    <t>aufgehängtes organisches Beschäftigungsmaterial**</t>
  </si>
  <si>
    <t>Stall- und Buchtenpläne mit Belegungszahlen (für Maßnahme)</t>
  </si>
  <si>
    <t>Offenfrontstall</t>
  </si>
  <si>
    <t xml:space="preserve">Name, Ort </t>
  </si>
  <si>
    <t xml:space="preserve">Unternehmens-Nr. </t>
  </si>
  <si>
    <t xml:space="preserve">                      </t>
  </si>
  <si>
    <t xml:space="preserve"> automatisierte Berechnung</t>
  </si>
  <si>
    <t xml:space="preserve"> manuelle Eingabe</t>
  </si>
  <si>
    <r>
      <t>m</t>
    </r>
    <r>
      <rPr>
        <vertAlign val="superscript"/>
        <sz val="10"/>
        <color indexed="8"/>
        <rFont val="Arial"/>
        <family val="2"/>
      </rPr>
      <t>2</t>
    </r>
  </si>
  <si>
    <t>Sonstiges:</t>
  </si>
  <si>
    <t>Handzeichen</t>
  </si>
  <si>
    <t xml:space="preserve"> Antragsteller </t>
  </si>
  <si>
    <t xml:space="preserve"> * für jeden beantragten Stall ist ein Formblatt auszufüllen</t>
  </si>
  <si>
    <t>Gesamtbewertung des LRA</t>
  </si>
  <si>
    <r>
      <t xml:space="preserve"> Stall Nr.</t>
    </r>
    <r>
      <rPr>
        <b/>
        <vertAlign val="superscript"/>
        <sz val="11"/>
        <color indexed="8"/>
        <rFont val="Arial"/>
        <family val="2"/>
      </rPr>
      <t xml:space="preserve"> *</t>
    </r>
  </si>
  <si>
    <r>
      <t xml:space="preserve">Unterstützung der Thermoregulation (Kühlung) </t>
    </r>
    <r>
      <rPr>
        <sz val="11"/>
        <color indexed="8"/>
        <rFont val="Arial"/>
        <family val="2"/>
      </rPr>
      <t xml:space="preserve"> (mind. 1 Angabe erforderlich)</t>
    </r>
  </si>
  <si>
    <t>(= Summe Nettobuchtenfläche)</t>
  </si>
  <si>
    <t xml:space="preserve">uneingeschränkt nutzbare Stallfläche gesamt </t>
  </si>
  <si>
    <t>Vorgabe je Tier</t>
  </si>
  <si>
    <t xml:space="preserve">aufgeteilt nach </t>
  </si>
  <si>
    <t>Gewichtsbereichen</t>
  </si>
  <si>
    <r>
      <rPr>
        <b/>
        <sz val="10"/>
        <color indexed="8"/>
        <rFont val="Arial"/>
        <family val="2"/>
      </rPr>
      <t>Innenfläche</t>
    </r>
    <r>
      <rPr>
        <sz val="10"/>
        <color indexed="8"/>
        <rFont val="Calibri"/>
        <family val="2"/>
      </rPr>
      <t xml:space="preserve"> gesamt i</t>
    </r>
    <r>
      <rPr>
        <vertAlign val="superscript"/>
        <sz val="10"/>
        <color indexed="8"/>
        <rFont val="Calibri"/>
        <family val="2"/>
      </rPr>
      <t>2</t>
    </r>
  </si>
  <si>
    <t>Auslauf ins Freie</t>
  </si>
  <si>
    <t xml:space="preserve"> *mind. 1 Platz je 12 Tiere,   ** mind. 2 Elemente je 12 Tiere</t>
  </si>
  <si>
    <r>
      <t xml:space="preserve">Unterstützung der Thermoregulation (Kühlung) </t>
    </r>
    <r>
      <rPr>
        <sz val="11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>(mind. 1 Angabe erforderlich)</t>
    </r>
  </si>
  <si>
    <t xml:space="preserve"> Berechnetes Feld</t>
  </si>
  <si>
    <t>Hinweise zu den Arbeitsblättern der FAKT-Tierwohlmaßnahmen</t>
  </si>
  <si>
    <t xml:space="preserve"> Eingabefeld, ungeschützt</t>
  </si>
  <si>
    <t>Mit den TAB-Taste kann von Eingabe- zu Eingabefeld gesprungen werden.</t>
  </si>
  <si>
    <t>Für jeden beantragten Stall ist ein Formblatt auszufüllen.</t>
  </si>
  <si>
    <t xml:space="preserve"> Kommentar oder Infofeld mit Erläuterungen</t>
  </si>
  <si>
    <t>Nutzbare Stallfläche gesamt (uneingeschränkt nutzbar):</t>
  </si>
  <si>
    <t xml:space="preserve">i 1: </t>
  </si>
  <si>
    <t xml:space="preserve">i 2: </t>
  </si>
  <si>
    <t xml:space="preserve">i 3: </t>
  </si>
  <si>
    <t xml:space="preserve">Die gesamte Fläche des Stalles für die vorgesehene Maßnahme, welche von den Tieren uneingeschränkt genutzt </t>
  </si>
  <si>
    <t xml:space="preserve">beziehungsweise ohne Behinderung über- oder unterquert werden kann. Die nutzbare Stallgrundfläche (gesamt) </t>
  </si>
  <si>
    <t xml:space="preserve">i 4: </t>
  </si>
  <si>
    <t xml:space="preserve">i 5: </t>
  </si>
  <si>
    <t xml:space="preserve">i 7: </t>
  </si>
  <si>
    <t>Planbefestigt mit Minimaleinstreu:</t>
  </si>
  <si>
    <t>Planbefestigt mit verformbarer Gummimatte:</t>
  </si>
  <si>
    <t>Liegebereich muss ganzflächig mit Stroh (Strohmatte) bedeckt sein.</t>
  </si>
  <si>
    <t>Alternativ: planbefestigt mit Einstreu:</t>
  </si>
  <si>
    <t>Beachten Sie bitte auch die Hinweise zu den einzelnen Eingabefeldern unter den Kommentaren</t>
  </si>
  <si>
    <t>Einweichanlage (nur in frei belüfteten Systemen)</t>
  </si>
  <si>
    <t xml:space="preserve">Boden darf bis zu 3 % Perforation aufweisen und/oder leichtes Gefälle haben. </t>
  </si>
  <si>
    <t>Minimaleinstreu: mindestens 20 g Stroh je Tier und Tag.</t>
  </si>
  <si>
    <t>Boden darf bis zu 3 % Perforation aufweisen und/oder leichtes Gefälle haben.</t>
  </si>
  <si>
    <t>Gummimatte: Eindruck der Klaue auf Oberfläche muss deutlich erkennbar sein.</t>
  </si>
  <si>
    <t>Verfahren</t>
  </si>
  <si>
    <t xml:space="preserve"> Buchtenendbelegung Einstallung</t>
  </si>
  <si>
    <t xml:space="preserve"> Umstallmanagement von </t>
  </si>
  <si>
    <t xml:space="preserve"> Vor- und Hauptmast</t>
  </si>
  <si>
    <t xml:space="preserve">Buchtengenaue Ermittlung der Tierplätze nach den FAKT-Vorgaben  </t>
  </si>
  <si>
    <t>Vormast (bis 50 kg)</t>
  </si>
  <si>
    <t>2) Liegefläche</t>
  </si>
  <si>
    <t>3) Innenfläche</t>
  </si>
  <si>
    <t>4) Auslauffläche</t>
  </si>
  <si>
    <t xml:space="preserve">Länge </t>
  </si>
  <si>
    <t>Breite</t>
  </si>
  <si>
    <t>Bruttofläche</t>
  </si>
  <si>
    <t>Tierzahl je Bucht</t>
  </si>
  <si>
    <t>Bucht Nr.</t>
  </si>
  <si>
    <t>Netto-buchtenfläche</t>
  </si>
  <si>
    <t xml:space="preserve"> 1) Nettofläche</t>
  </si>
  <si>
    <t xml:space="preserve"> m²</t>
  </si>
  <si>
    <t xml:space="preserve">Fläche / Tier </t>
  </si>
  <si>
    <t>[m²]</t>
  </si>
  <si>
    <t>[m]</t>
  </si>
  <si>
    <t>[Stück]</t>
  </si>
  <si>
    <t xml:space="preserve">abzüglich Einbauten </t>
  </si>
  <si>
    <t xml:space="preserve"> Nettobuchtenfläche und Tierzahl</t>
  </si>
  <si>
    <t>Endmast 50 bis 120 kg</t>
  </si>
  <si>
    <t>Endmast über 120 kg</t>
  </si>
  <si>
    <t>Die Ermittlung der Flächen kann entweder direkt im Arbeitsblatt &lt;Schweine Einstieg&gt; bzw.</t>
  </si>
  <si>
    <t xml:space="preserve">&lt;Schweine Premium&gt; erfolgen oder mit Hilfe der Einzelbuchtenberechnung in den Arbeitsblättern </t>
  </si>
  <si>
    <t>&lt;Detail Einstieg Schweinemast&gt; bzw. &lt;Detail Premium Schweinemast&gt;.</t>
  </si>
  <si>
    <r>
      <t xml:space="preserve"> Ausstallung von Tieren schwerer und leichter als 120 kg </t>
    </r>
    <r>
      <rPr>
        <b/>
        <sz val="10"/>
        <color indexed="8"/>
        <rFont val="Arial"/>
        <family val="2"/>
      </rPr>
      <t>i</t>
    </r>
    <r>
      <rPr>
        <b/>
        <vertAlign val="superscript"/>
        <sz val="10"/>
        <color indexed="8"/>
        <rFont val="Arial"/>
        <family val="2"/>
      </rPr>
      <t>13</t>
    </r>
  </si>
  <si>
    <t>Ausstallung von Tieren schwerer und leichter als 120 kg</t>
  </si>
  <si>
    <t xml:space="preserve">Es ist der Ausstallgewichtsbereich auszufüllen mit der Summenzahl beider Gewichtsbereiche, </t>
  </si>
  <si>
    <t>Geplante Umtriebe im Kalenderjahr:</t>
  </si>
  <si>
    <t>bei welchem die Mehrzahl der Tiere ausgestallt wird. Die jeweiligen Haltungsvorgaben werden eingehalten.</t>
  </si>
  <si>
    <t xml:space="preserve"> </t>
  </si>
  <si>
    <t>Änderungsnachweis</t>
  </si>
  <si>
    <t>Version 1.4 vom 10.11.2017</t>
  </si>
  <si>
    <t>Zelle</t>
  </si>
  <si>
    <t>A/B 60</t>
  </si>
  <si>
    <t>neu: Kommentar i14</t>
  </si>
  <si>
    <t>Arbeitsblatt</t>
  </si>
  <si>
    <t>Erläuterungen</t>
  </si>
  <si>
    <t>Einstieg</t>
  </si>
  <si>
    <t>J 36</t>
  </si>
  <si>
    <t>O 37</t>
  </si>
  <si>
    <t>überschreibbar; Kommentar</t>
  </si>
  <si>
    <t>O 34</t>
  </si>
  <si>
    <t>Summe aller drei Gewichtsbereiche</t>
  </si>
  <si>
    <t>zuvor Minimum aus Nettobuchtenfläche und Liegefläche je Gewichtsbereich</t>
  </si>
  <si>
    <t>Premium</t>
  </si>
  <si>
    <t>J 48</t>
  </si>
  <si>
    <t>O 49</t>
  </si>
  <si>
    <t>O 46</t>
  </si>
  <si>
    <t>zuvor Minimum aus Nettobuchtenfläche, Liegefläche, Innenfläche und Auslauffläche je Gewichtsbereich</t>
  </si>
  <si>
    <t xml:space="preserve">Bei Buchtenendbelegung ist eine maximale Umtriebszahl von 4, bei Umstallmanagement ist eine maximale </t>
  </si>
  <si>
    <t>Umtriebszahl von 5 möglich.</t>
  </si>
  <si>
    <t>Buchtenendbelegung Einstallung</t>
  </si>
  <si>
    <t>Multiplikatorfläche</t>
  </si>
  <si>
    <t>Multiplikator-Tierzahl</t>
  </si>
  <si>
    <t>Tränke</t>
  </si>
  <si>
    <t>je 24 Tiere min. 1 Platz zum Saufen aus offener Fläche</t>
  </si>
  <si>
    <t xml:space="preserve">Voraussetzungen/Auflagen nur teilweise erfüllt. </t>
  </si>
  <si>
    <t>Die Voraussetzungen/Auflagen für eine Förderung des Stalles sind nicht gegeben.</t>
  </si>
  <si>
    <t xml:space="preserve">Die Voraussetzungen/Auflagen sind nur teilweise erfüllt. </t>
  </si>
  <si>
    <t>Die Voraussetzungen/Auflagen sind für eine Förderung des Stalles nicht erfüllt.</t>
  </si>
  <si>
    <t xml:space="preserve">- FAKT II G2 - </t>
  </si>
  <si>
    <t>Erläuterungen zum Arbeitsblatt Antrag Tierwohl Mastschweine FAKT II G2</t>
  </si>
  <si>
    <t>beziehungsweise in den Arbeitsblättern &lt;Schweine Erläuterungen&gt;</t>
  </si>
  <si>
    <t>Anzahl Tiere pro Bucht</t>
  </si>
  <si>
    <t>Abweichende Belegung pro Bucht:</t>
  </si>
  <si>
    <t>Summe Tierplätze</t>
  </si>
  <si>
    <t>Summe Tierplätze:</t>
  </si>
  <si>
    <t>tatsächlich gehaltene Tiere pro Bucht</t>
  </si>
  <si>
    <t>Tiere gesamt</t>
  </si>
  <si>
    <t>Summe Vormastplätze:</t>
  </si>
  <si>
    <t>Summe Endmastplätze:</t>
  </si>
  <si>
    <r>
      <rPr>
        <b/>
        <sz val="10"/>
        <color indexed="8"/>
        <rFont val="Arial"/>
        <family val="2"/>
      </rPr>
      <t>Auslauffläche</t>
    </r>
    <r>
      <rPr>
        <sz val="10"/>
        <color indexed="8"/>
        <rFont val="Calibri"/>
        <family val="2"/>
      </rPr>
      <t xml:space="preserve"> gesamt i</t>
    </r>
    <r>
      <rPr>
        <vertAlign val="superscript"/>
        <sz val="10"/>
        <color indexed="8"/>
        <rFont val="Calibri"/>
        <family val="2"/>
      </rPr>
      <t>2</t>
    </r>
  </si>
  <si>
    <r>
      <t>nutzbare Stallfläche gesamt i</t>
    </r>
    <r>
      <rPr>
        <b/>
        <vertAlign val="superscript"/>
        <sz val="11"/>
        <color indexed="8"/>
        <rFont val="Arial"/>
        <family val="2"/>
      </rPr>
      <t>1</t>
    </r>
  </si>
  <si>
    <t>(= Summe aller Nettobuchtenflächen)</t>
  </si>
  <si>
    <t>Übersicht Flächen und Tierplätze (rechnerisch!)</t>
  </si>
  <si>
    <t>Mastplätze gesamt</t>
  </si>
  <si>
    <t>Nettobuchtenfläche und Tierzahl</t>
  </si>
  <si>
    <t>Endmast</t>
  </si>
  <si>
    <t>Bitte Verfahren wählen:</t>
  </si>
  <si>
    <t>Bitte verfahren wählen:</t>
  </si>
  <si>
    <t xml:space="preserve"> 1) Nettofläche (Innenfläche + Auslauffläche)</t>
  </si>
  <si>
    <t xml:space="preserve">Anzahl gleicher Buchten </t>
  </si>
  <si>
    <t>Anzahl gleicher Buchten</t>
  </si>
  <si>
    <t>Tierplatzzahlen Vormast</t>
  </si>
  <si>
    <t>Tierplatzzahlen Endmast</t>
  </si>
  <si>
    <t>rechnerisch ermittelte Tierezahl pro Bucht</t>
  </si>
  <si>
    <t>Voraussetzungen/Auflagen anhand der Unterlagen geprüft, vorgelegte Unterlagen plausibel</t>
  </si>
  <si>
    <t>Hinweis: Bitte wählen Sie ein Verfahren aus!</t>
  </si>
  <si>
    <t>ergibt sich aus der Addition der Buchtenflächen von Vor- und Hauptmast.</t>
  </si>
  <si>
    <r>
      <rPr>
        <b/>
        <sz val="10"/>
        <color indexed="8"/>
        <rFont val="Arial"/>
        <family val="2"/>
      </rPr>
      <t>Nettofläche</t>
    </r>
    <r>
      <rPr>
        <sz val="10"/>
        <color indexed="8"/>
        <rFont val="Calibri"/>
        <family val="2"/>
      </rPr>
      <t xml:space="preserve"> i</t>
    </r>
    <r>
      <rPr>
        <vertAlign val="superscript"/>
        <sz val="10"/>
        <color indexed="8"/>
        <rFont val="Calibri"/>
        <family val="2"/>
      </rPr>
      <t>2</t>
    </r>
  </si>
  <si>
    <t>vorgaben je Tier rechnerisch die möglichen Stallplätze je Gewichtsbereich ermittelt werden.</t>
  </si>
  <si>
    <t>Tierplätze:</t>
  </si>
  <si>
    <t>Auf Basis der angegebenen Flächen können mit Hilfe der jeweils hier zugehörigen Flächen-</t>
  </si>
  <si>
    <t>Nettofläche / Liegefläche / Innenfläche / Auslauffläche:</t>
  </si>
  <si>
    <t>Hier werden, differenziert nach den Gewichtsbereichen, die jeweiligen Flächen ausgegeben.</t>
  </si>
  <si>
    <t>Die Flächenangaben ergeben sich aus den Angeben im Blatt "Detail Schweine Einstieg bzw Premium".</t>
  </si>
  <si>
    <r>
      <rPr>
        <b/>
        <sz val="10"/>
        <color indexed="8"/>
        <rFont val="Arial"/>
        <family val="2"/>
      </rPr>
      <t>Liegefläche</t>
    </r>
    <r>
      <rPr>
        <sz val="10"/>
        <color indexed="8"/>
        <rFont val="Calibri"/>
        <family val="2"/>
      </rPr>
      <t xml:space="preserve"> i</t>
    </r>
    <r>
      <rPr>
        <vertAlign val="superscript"/>
        <sz val="10"/>
        <color indexed="8"/>
        <rFont val="Calibri"/>
        <family val="2"/>
      </rPr>
      <t>2</t>
    </r>
  </si>
  <si>
    <r>
      <t>Tierplätze   i</t>
    </r>
    <r>
      <rPr>
        <vertAlign val="superscript"/>
        <sz val="10"/>
        <color theme="1"/>
        <rFont val="Arial"/>
        <family val="2"/>
      </rPr>
      <t>3</t>
    </r>
  </si>
  <si>
    <r>
      <t>Tierplätze i</t>
    </r>
    <r>
      <rPr>
        <vertAlign val="superscript"/>
        <sz val="10"/>
        <color theme="1"/>
        <rFont val="Arial"/>
        <family val="2"/>
      </rPr>
      <t>3</t>
    </r>
  </si>
  <si>
    <r>
      <t>Vormastplätze tatsächlich i</t>
    </r>
    <r>
      <rPr>
        <vertAlign val="superscript"/>
        <sz val="10"/>
        <color indexed="8"/>
        <rFont val="Arial"/>
        <family val="2"/>
      </rPr>
      <t>4</t>
    </r>
  </si>
  <si>
    <r>
      <t>Endmastplätze tatsächlich i</t>
    </r>
    <r>
      <rPr>
        <vertAlign val="superscript"/>
        <sz val="10"/>
        <color theme="1"/>
        <rFont val="Arial"/>
        <family val="2"/>
      </rPr>
      <t>5</t>
    </r>
  </si>
  <si>
    <t>Vormstplätze tatsächlich</t>
  </si>
  <si>
    <t>Endmastplätze tatsächlich:</t>
  </si>
  <si>
    <t>Hier steht die Summe aller Vormastplätze nach einem möglichen Abzug von Tierplätzen durch den Antragsteller</t>
  </si>
  <si>
    <t>Hier steht die Summe aller Endmastplätze nach einem möglichen Abzug von Tierplätzen durch den Antragsteller</t>
  </si>
  <si>
    <t xml:space="preserve">i 6 </t>
  </si>
  <si>
    <r>
      <t>geplante Umtriebe im Kalenderjahr  i</t>
    </r>
    <r>
      <rPr>
        <vertAlign val="superscript"/>
        <sz val="10"/>
        <color indexed="8"/>
        <rFont val="Arial"/>
        <family val="2"/>
      </rPr>
      <t>6</t>
    </r>
  </si>
  <si>
    <t>i 8:</t>
  </si>
  <si>
    <t>i 9:</t>
  </si>
  <si>
    <t>i 10:</t>
  </si>
  <si>
    <r>
      <t>planbefestigt mit Minimaleinstreu i</t>
    </r>
    <r>
      <rPr>
        <vertAlign val="superscript"/>
        <sz val="10"/>
        <color indexed="8"/>
        <rFont val="Arial"/>
        <family val="2"/>
      </rPr>
      <t>7</t>
    </r>
  </si>
  <si>
    <r>
      <t>planbefestigt mit verformbarer Gummimatte i</t>
    </r>
    <r>
      <rPr>
        <vertAlign val="superscript"/>
        <sz val="10"/>
        <color indexed="8"/>
        <rFont val="Arial"/>
        <family val="2"/>
      </rPr>
      <t>8</t>
    </r>
  </si>
  <si>
    <r>
      <t xml:space="preserve"> Ausstallung von Tieren schwerer und leichter als 120 kg </t>
    </r>
    <r>
      <rPr>
        <b/>
        <sz val="10"/>
        <color indexed="8"/>
        <rFont val="Arial"/>
        <family val="2"/>
      </rPr>
      <t>i</t>
    </r>
    <r>
      <rPr>
        <b/>
        <vertAlign val="superscript"/>
        <sz val="10"/>
        <color indexed="8"/>
        <rFont val="Arial"/>
        <family val="2"/>
      </rPr>
      <t>10</t>
    </r>
  </si>
  <si>
    <t xml:space="preserve">Tierplatzahlen Vormast: </t>
  </si>
  <si>
    <t xml:space="preserve">Tierplatzahlen Endmast: </t>
  </si>
  <si>
    <t>nutzbare Stallfläche gesamt</t>
  </si>
  <si>
    <r>
      <t>planbefestigt (ggf. mit Gefälle oder Drainage) i</t>
    </r>
    <r>
      <rPr>
        <vertAlign val="superscript"/>
        <sz val="10"/>
        <color indexed="8"/>
        <rFont val="Arial"/>
        <family val="2"/>
      </rPr>
      <t>7</t>
    </r>
  </si>
  <si>
    <t xml:space="preserve">Liegefläche </t>
  </si>
  <si>
    <r>
      <t>Einstreu (Langstroh o.Ä. &gt; 5cm) i</t>
    </r>
    <r>
      <rPr>
        <vertAlign val="superscript"/>
        <sz val="10"/>
        <color indexed="8"/>
        <rFont val="Arial"/>
        <family val="2"/>
      </rPr>
      <t>9</t>
    </r>
  </si>
  <si>
    <t>Langstroh oder Ähnliches</t>
  </si>
  <si>
    <t>9.</t>
  </si>
  <si>
    <t>Stand: FAKT II G2 - Version 8, 13.02.2024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</si>
</sst>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_-* #,##0.00\ _D_M_-;\-* #,##0.00\ _D_M_-;_-* &quot;-&quot;??\ _D_M_-;_-@_-"/>
    <numFmt numFmtId="166" formatCode="0.0"/>
    <numFmt numFmtId="167" formatCode="_-* #,##0\ _€_-;\-* #,##0\ _€_-;_-* &quot;-&quot;??\ _€_-;_-@_-"/>
    <numFmt numFmtId="168" formatCode="#,##0_ ;\-#,##0\ "/>
    <numFmt numFmtId="169" formatCode="#,##0.00_ ;\-#,##0.00\ "/>
  </numFmts>
  <fonts count="4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vertAlign val="superscript"/>
      <sz val="10"/>
      <color indexed="8"/>
      <name val="Arial"/>
      <family val="2"/>
    </font>
    <font>
      <vertAlign val="superscript"/>
      <sz val="10"/>
      <color indexed="8"/>
      <name val="Calibri"/>
      <family val="2"/>
    </font>
    <font>
      <b/>
      <vertAlign val="superscript"/>
      <sz val="11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3.2"/>
      <color theme="1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theme="1"/>
      <name val="Arial"/>
      <family val="2"/>
    </font>
    <font>
      <b/>
      <sz val="12"/>
      <color theme="4"/>
      <name val="Arial"/>
      <family val="2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rgb="FFFF0000"/>
      <name val="Arial"/>
      <family val="2"/>
    </font>
    <font>
      <vertAlign val="superscript"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21" fillId="0" borderId="0"/>
    <xf numFmtId="0" fontId="11" fillId="0" borderId="0"/>
    <xf numFmtId="0" fontId="21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347">
    <xf numFmtId="0" fontId="0" fillId="0" borderId="0" xfId="0"/>
    <xf numFmtId="0" fontId="22" fillId="0" borderId="0" xfId="14" applyFont="1" applyAlignment="1" applyProtection="1">
      <alignment vertical="center"/>
      <protection locked="0"/>
    </xf>
    <xf numFmtId="0" fontId="24" fillId="2" borderId="1" xfId="14" applyFont="1" applyFill="1" applyBorder="1" applyAlignment="1" applyProtection="1">
      <alignment horizontal="center" vertical="center"/>
      <protection locked="0"/>
    </xf>
    <xf numFmtId="0" fontId="22" fillId="2" borderId="1" xfId="14" applyFont="1" applyFill="1" applyBorder="1" applyAlignment="1" applyProtection="1">
      <alignment horizontal="center" vertical="center"/>
      <protection locked="0"/>
    </xf>
    <xf numFmtId="0" fontId="22" fillId="2" borderId="1" xfId="14" applyFont="1" applyFill="1" applyBorder="1" applyAlignment="1" applyProtection="1">
      <alignment vertical="center"/>
      <protection locked="0"/>
    </xf>
    <xf numFmtId="0" fontId="28" fillId="0" borderId="0" xfId="0" applyFont="1"/>
    <xf numFmtId="0" fontId="28" fillId="2" borderId="1" xfId="0" applyFont="1" applyFill="1" applyBorder="1"/>
    <xf numFmtId="0" fontId="28" fillId="3" borderId="1" xfId="0" applyFont="1" applyFill="1" applyBorder="1"/>
    <xf numFmtId="0" fontId="29" fillId="0" borderId="0" xfId="0" applyFont="1"/>
    <xf numFmtId="0" fontId="30" fillId="0" borderId="0" xfId="0" applyFont="1"/>
    <xf numFmtId="0" fontId="22" fillId="0" borderId="0" xfId="14" applyFont="1" applyAlignment="1" applyProtection="1">
      <alignment vertical="center"/>
    </xf>
    <xf numFmtId="0" fontId="24" fillId="0" borderId="2" xfId="14" applyFont="1" applyBorder="1" applyAlignment="1" applyProtection="1">
      <alignment horizontal="left" vertical="center"/>
    </xf>
    <xf numFmtId="0" fontId="24" fillId="0" borderId="3" xfId="14" applyFont="1" applyBorder="1" applyAlignment="1" applyProtection="1">
      <alignment vertical="center"/>
    </xf>
    <xf numFmtId="0" fontId="24" fillId="0" borderId="3" xfId="14" applyFont="1" applyFill="1" applyBorder="1" applyAlignment="1" applyProtection="1">
      <alignment horizontal="right" vertical="center"/>
    </xf>
    <xf numFmtId="0" fontId="22" fillId="0" borderId="3" xfId="14" applyFont="1" applyBorder="1" applyAlignment="1" applyProtection="1">
      <alignment vertical="center"/>
    </xf>
    <xf numFmtId="0" fontId="24" fillId="0" borderId="3" xfId="14" applyFont="1" applyFill="1" applyBorder="1" applyAlignment="1" applyProtection="1">
      <alignment vertical="center"/>
    </xf>
    <xf numFmtId="0" fontId="24" fillId="0" borderId="0" xfId="14" applyFont="1" applyAlignment="1" applyProtection="1">
      <alignment vertical="center"/>
    </xf>
    <xf numFmtId="0" fontId="30" fillId="0" borderId="4" xfId="14" applyFont="1" applyBorder="1" applyAlignment="1" applyProtection="1">
      <alignment horizontal="left" vertical="center"/>
    </xf>
    <xf numFmtId="0" fontId="24" fillId="0" borderId="0" xfId="14" applyFont="1" applyBorder="1" applyAlignment="1" applyProtection="1">
      <alignment vertical="center"/>
    </xf>
    <xf numFmtId="0" fontId="22" fillId="0" borderId="0" xfId="14" applyFont="1" applyBorder="1" applyAlignment="1" applyProtection="1">
      <alignment horizontal="right" vertical="center"/>
    </xf>
    <xf numFmtId="0" fontId="24" fillId="0" borderId="4" xfId="14" applyFont="1" applyBorder="1" applyAlignment="1" applyProtection="1">
      <alignment vertical="center"/>
    </xf>
    <xf numFmtId="0" fontId="24" fillId="0" borderId="0" xfId="14" applyFont="1" applyBorder="1" applyAlignment="1" applyProtection="1">
      <alignment horizontal="right" vertical="center"/>
    </xf>
    <xf numFmtId="0" fontId="22" fillId="0" borderId="0" xfId="14" applyFont="1" applyFill="1" applyBorder="1" applyAlignment="1" applyProtection="1">
      <alignment vertical="center"/>
    </xf>
    <xf numFmtId="0" fontId="30" fillId="0" borderId="4" xfId="14" applyFont="1" applyBorder="1" applyAlignment="1" applyProtection="1">
      <alignment vertical="center"/>
    </xf>
    <xf numFmtId="0" fontId="24" fillId="0" borderId="5" xfId="14" applyFont="1" applyBorder="1" applyAlignment="1" applyProtection="1">
      <alignment vertical="center"/>
    </xf>
    <xf numFmtId="0" fontId="22" fillId="1" borderId="6" xfId="14" applyFont="1" applyFill="1" applyBorder="1" applyAlignment="1" applyProtection="1">
      <alignment vertical="center"/>
    </xf>
    <xf numFmtId="0" fontId="22" fillId="0" borderId="0" xfId="14" applyFont="1" applyFill="1" applyAlignment="1" applyProtection="1">
      <alignment vertical="center"/>
    </xf>
    <xf numFmtId="0" fontId="22" fillId="0" borderId="0" xfId="14" applyFont="1" applyFill="1" applyBorder="1" applyAlignment="1" applyProtection="1">
      <alignment horizontal="left" vertical="center"/>
    </xf>
    <xf numFmtId="49" fontId="30" fillId="0" borderId="4" xfId="14" applyNumberFormat="1" applyFont="1" applyBorder="1" applyAlignment="1" applyProtection="1">
      <alignment horizontal="center" vertical="center"/>
    </xf>
    <xf numFmtId="0" fontId="30" fillId="0" borderId="0" xfId="14" applyFont="1" applyBorder="1" applyAlignment="1" applyProtection="1">
      <alignment vertical="center"/>
    </xf>
    <xf numFmtId="0" fontId="22" fillId="0" borderId="0" xfId="14" applyFont="1" applyBorder="1" applyAlignment="1" applyProtection="1">
      <alignment vertical="center"/>
    </xf>
    <xf numFmtId="0" fontId="22" fillId="0" borderId="0" xfId="14" applyFont="1" applyBorder="1" applyAlignment="1" applyProtection="1">
      <alignment horizontal="center" vertical="center"/>
    </xf>
    <xf numFmtId="0" fontId="22" fillId="4" borderId="0" xfId="14" applyFont="1" applyFill="1" applyBorder="1" applyAlignment="1" applyProtection="1">
      <alignment vertical="center"/>
    </xf>
    <xf numFmtId="0" fontId="22" fillId="3" borderId="0" xfId="14" applyFont="1" applyFill="1" applyBorder="1" applyAlignment="1" applyProtection="1">
      <alignment vertical="center"/>
    </xf>
    <xf numFmtId="0" fontId="22" fillId="0" borderId="0" xfId="14" applyFont="1" applyBorder="1" applyAlignment="1" applyProtection="1">
      <alignment horizontal="left" vertical="center"/>
    </xf>
    <xf numFmtId="0" fontId="22" fillId="4" borderId="0" xfId="14" applyFont="1" applyFill="1" applyBorder="1" applyAlignment="1" applyProtection="1">
      <alignment horizontal="left" vertical="center" indent="1"/>
    </xf>
    <xf numFmtId="0" fontId="31" fillId="4" borderId="0" xfId="0" applyFont="1" applyFill="1" applyBorder="1" applyAlignment="1" applyProtection="1">
      <alignment horizontal="right" vertical="center"/>
    </xf>
    <xf numFmtId="0" fontId="22" fillId="0" borderId="4" xfId="14" applyFont="1" applyBorder="1" applyAlignment="1" applyProtection="1">
      <alignment horizontal="center" vertical="center"/>
    </xf>
    <xf numFmtId="0" fontId="22" fillId="0" borderId="0" xfId="14" applyFont="1" applyBorder="1" applyAlignment="1" applyProtection="1">
      <alignment vertical="center" wrapText="1"/>
    </xf>
    <xf numFmtId="0" fontId="22" fillId="0" borderId="1" xfId="14" applyFont="1" applyBorder="1" applyAlignment="1" applyProtection="1">
      <alignment horizontal="center" vertical="center"/>
    </xf>
    <xf numFmtId="0" fontId="22" fillId="0" borderId="7" xfId="14" applyFont="1" applyBorder="1" applyAlignment="1" applyProtection="1">
      <alignment vertical="center"/>
    </xf>
    <xf numFmtId="0" fontId="22" fillId="0" borderId="8" xfId="14" applyFont="1" applyBorder="1" applyAlignment="1" applyProtection="1">
      <alignment vertical="center" wrapText="1"/>
    </xf>
    <xf numFmtId="0" fontId="22" fillId="0" borderId="9" xfId="14" applyFont="1" applyBorder="1" applyAlignment="1" applyProtection="1">
      <alignment horizontal="center" vertical="center"/>
    </xf>
    <xf numFmtId="0" fontId="22" fillId="0" borderId="10" xfId="14" applyFont="1" applyBorder="1" applyAlignment="1" applyProtection="1">
      <alignment horizontal="center" vertical="center"/>
    </xf>
    <xf numFmtId="166" fontId="22" fillId="0" borderId="9" xfId="14" applyNumberFormat="1" applyFont="1" applyBorder="1" applyAlignment="1" applyProtection="1">
      <alignment horizontal="center" vertical="center"/>
    </xf>
    <xf numFmtId="0" fontId="30" fillId="0" borderId="4" xfId="14" applyFont="1" applyBorder="1" applyAlignment="1" applyProtection="1">
      <alignment horizontal="center" vertical="center"/>
    </xf>
    <xf numFmtId="0" fontId="22" fillId="0" borderId="0" xfId="14" applyFont="1" applyFill="1" applyBorder="1" applyAlignment="1" applyProtection="1">
      <alignment horizontal="left" vertical="center" indent="1"/>
    </xf>
    <xf numFmtId="0" fontId="32" fillId="0" borderId="0" xfId="14" applyFont="1" applyFill="1" applyBorder="1" applyAlignment="1" applyProtection="1">
      <alignment horizontal="left" vertical="center" indent="1"/>
    </xf>
    <xf numFmtId="0" fontId="24" fillId="0" borderId="4" xfId="14" applyFont="1" applyBorder="1" applyAlignment="1" applyProtection="1">
      <alignment horizontal="center" vertical="center"/>
    </xf>
    <xf numFmtId="0" fontId="22" fillId="1" borderId="11" xfId="14" applyFont="1" applyFill="1" applyBorder="1" applyAlignment="1" applyProtection="1">
      <alignment horizontal="left" vertical="center"/>
    </xf>
    <xf numFmtId="0" fontId="22" fillId="1" borderId="12" xfId="14" applyFont="1" applyFill="1" applyBorder="1" applyAlignment="1" applyProtection="1">
      <alignment horizontal="left" vertical="center"/>
    </xf>
    <xf numFmtId="0" fontId="22" fillId="1" borderId="13" xfId="14" applyFont="1" applyFill="1" applyBorder="1" applyAlignment="1" applyProtection="1">
      <alignment vertical="center"/>
    </xf>
    <xf numFmtId="0" fontId="22" fillId="1" borderId="4" xfId="14" applyFont="1" applyFill="1" applyBorder="1" applyAlignment="1" applyProtection="1">
      <alignment horizontal="center" vertical="center"/>
    </xf>
    <xf numFmtId="0" fontId="30" fillId="1" borderId="0" xfId="14" applyFont="1" applyFill="1" applyBorder="1" applyAlignment="1" applyProtection="1">
      <alignment horizontal="left" vertical="center"/>
    </xf>
    <xf numFmtId="0" fontId="22" fillId="1" borderId="0" xfId="14" applyFont="1" applyFill="1" applyBorder="1" applyAlignment="1" applyProtection="1">
      <alignment horizontal="left" vertical="center"/>
    </xf>
    <xf numFmtId="0" fontId="22" fillId="1" borderId="0" xfId="14" applyFont="1" applyFill="1" applyBorder="1" applyAlignment="1" applyProtection="1">
      <alignment vertical="center"/>
    </xf>
    <xf numFmtId="0" fontId="22" fillId="1" borderId="0" xfId="14" applyFont="1" applyFill="1" applyBorder="1" applyAlignment="1" applyProtection="1">
      <alignment horizontal="left" vertical="center" indent="1"/>
    </xf>
    <xf numFmtId="0" fontId="22" fillId="1" borderId="14" xfId="14" applyFont="1" applyFill="1" applyBorder="1" applyAlignment="1" applyProtection="1">
      <alignment horizontal="left" vertical="center" indent="1"/>
    </xf>
    <xf numFmtId="0" fontId="22" fillId="1" borderId="5" xfId="14" applyFont="1" applyFill="1" applyBorder="1" applyAlignment="1" applyProtection="1">
      <alignment horizontal="left" vertical="center" indent="1"/>
    </xf>
    <xf numFmtId="0" fontId="22" fillId="4" borderId="15" xfId="14" applyFont="1" applyFill="1" applyBorder="1" applyAlignment="1" applyProtection="1">
      <alignment vertical="center"/>
    </xf>
    <xf numFmtId="0" fontId="22" fillId="1" borderId="16" xfId="14" applyFont="1" applyFill="1" applyBorder="1" applyAlignment="1" applyProtection="1">
      <alignment vertical="center"/>
    </xf>
    <xf numFmtId="0" fontId="22" fillId="1" borderId="0" xfId="14" applyFont="1" applyFill="1" applyBorder="1" applyAlignment="1" applyProtection="1">
      <alignment horizontal="center" vertical="center"/>
    </xf>
    <xf numFmtId="0" fontId="22" fillId="1" borderId="17" xfId="14" applyFont="1" applyFill="1" applyBorder="1" applyAlignment="1" applyProtection="1">
      <alignment horizontal="center" vertical="center"/>
    </xf>
    <xf numFmtId="0" fontId="22" fillId="1" borderId="18" xfId="14" applyFont="1" applyFill="1" applyBorder="1" applyAlignment="1" applyProtection="1">
      <alignment horizontal="left" vertical="center" wrapText="1"/>
    </xf>
    <xf numFmtId="0" fontId="22" fillId="1" borderId="18" xfId="14" applyFont="1" applyFill="1" applyBorder="1" applyAlignment="1" applyProtection="1">
      <alignment horizontal="center" vertical="center"/>
    </xf>
    <xf numFmtId="0" fontId="22" fillId="1" borderId="18" xfId="14" applyFont="1" applyFill="1" applyBorder="1" applyAlignment="1" applyProtection="1">
      <alignment vertical="center"/>
    </xf>
    <xf numFmtId="0" fontId="22" fillId="1" borderId="19" xfId="14" applyFont="1" applyFill="1" applyBorder="1" applyAlignment="1" applyProtection="1">
      <alignment vertical="center"/>
    </xf>
    <xf numFmtId="0" fontId="22" fillId="0" borderId="0" xfId="14" applyFont="1" applyBorder="1" applyAlignment="1" applyProtection="1">
      <alignment horizontal="left" vertical="center" indent="2"/>
    </xf>
    <xf numFmtId="0" fontId="22" fillId="0" borderId="5" xfId="14" applyFont="1" applyBorder="1" applyAlignment="1" applyProtection="1">
      <alignment vertical="center"/>
    </xf>
    <xf numFmtId="0" fontId="22" fillId="0" borderId="20" xfId="14" applyFont="1" applyBorder="1" applyAlignment="1" applyProtection="1">
      <alignment horizontal="center" vertical="center"/>
    </xf>
    <xf numFmtId="0" fontId="27" fillId="0" borderId="0" xfId="14" applyFont="1" applyAlignment="1" applyProtection="1">
      <alignment vertical="center"/>
    </xf>
    <xf numFmtId="164" fontId="22" fillId="2" borderId="1" xfId="3" applyFont="1" applyFill="1" applyBorder="1" applyAlignment="1" applyProtection="1">
      <alignment horizontal="center" vertical="center"/>
      <protection locked="0"/>
    </xf>
    <xf numFmtId="167" fontId="22" fillId="3" borderId="1" xfId="3" applyNumberFormat="1" applyFont="1" applyFill="1" applyBorder="1" applyAlignment="1" applyProtection="1">
      <alignment horizontal="center" vertical="center"/>
    </xf>
    <xf numFmtId="164" fontId="22" fillId="2" borderId="1" xfId="3" applyNumberFormat="1" applyFont="1" applyFill="1" applyBorder="1" applyAlignment="1" applyProtection="1">
      <alignment horizontal="center" vertical="center"/>
      <protection locked="0"/>
    </xf>
    <xf numFmtId="167" fontId="22" fillId="0" borderId="1" xfId="14" applyNumberFormat="1" applyFont="1" applyBorder="1" applyAlignment="1" applyProtection="1">
      <alignment vertical="center"/>
    </xf>
    <xf numFmtId="0" fontId="22" fillId="5" borderId="0" xfId="14" applyFont="1" applyFill="1" applyAlignment="1" applyProtection="1">
      <alignment vertical="center"/>
    </xf>
    <xf numFmtId="0" fontId="22" fillId="5" borderId="0" xfId="14" applyFont="1" applyFill="1" applyAlignment="1" applyProtection="1">
      <alignment horizontal="center" vertical="center"/>
    </xf>
    <xf numFmtId="0" fontId="33" fillId="5" borderId="0" xfId="14" applyFont="1" applyFill="1" applyBorder="1" applyAlignment="1" applyProtection="1">
      <alignment vertical="center"/>
    </xf>
    <xf numFmtId="0" fontId="34" fillId="5" borderId="0" xfId="14" applyFont="1" applyFill="1" applyBorder="1" applyAlignment="1" applyProtection="1">
      <alignment vertical="center"/>
    </xf>
    <xf numFmtId="0" fontId="22" fillId="0" borderId="1" xfId="14" applyFont="1" applyBorder="1" applyAlignment="1" applyProtection="1">
      <alignment vertical="center"/>
    </xf>
    <xf numFmtId="0" fontId="35" fillId="0" borderId="0" xfId="0" applyFont="1"/>
    <xf numFmtId="0" fontId="29" fillId="5" borderId="0" xfId="0" applyFont="1" applyFill="1"/>
    <xf numFmtId="167" fontId="28" fillId="0" borderId="21" xfId="3" applyNumberFormat="1" applyFont="1" applyBorder="1"/>
    <xf numFmtId="167" fontId="28" fillId="0" borderId="23" xfId="3" applyNumberFormat="1" applyFont="1" applyBorder="1"/>
    <xf numFmtId="0" fontId="28" fillId="6" borderId="25" xfId="0" applyFont="1" applyFill="1" applyBorder="1" applyAlignment="1">
      <alignment vertical="top" wrapText="1"/>
    </xf>
    <xf numFmtId="0" fontId="28" fillId="6" borderId="26" xfId="0" applyFont="1" applyFill="1" applyBorder="1" applyAlignment="1">
      <alignment horizontal="center" vertical="top" wrapText="1"/>
    </xf>
    <xf numFmtId="0" fontId="28" fillId="5" borderId="0" xfId="0" applyFont="1" applyFill="1"/>
    <xf numFmtId="0" fontId="36" fillId="4" borderId="0" xfId="0" applyFont="1" applyFill="1" applyBorder="1"/>
    <xf numFmtId="0" fontId="30" fillId="4" borderId="0" xfId="0" applyFont="1" applyFill="1" applyBorder="1"/>
    <xf numFmtId="0" fontId="28" fillId="4" borderId="0" xfId="0" applyFont="1" applyFill="1" applyBorder="1"/>
    <xf numFmtId="0" fontId="37" fillId="4" borderId="0" xfId="0" applyFont="1" applyFill="1" applyBorder="1"/>
    <xf numFmtId="0" fontId="28" fillId="6" borderId="27" xfId="0" applyFont="1" applyFill="1" applyBorder="1" applyAlignment="1">
      <alignment vertical="top"/>
    </xf>
    <xf numFmtId="0" fontId="28" fillId="6" borderId="27" xfId="0" applyFont="1" applyFill="1" applyBorder="1" applyAlignment="1">
      <alignment horizontal="center" vertical="top" wrapText="1"/>
    </xf>
    <xf numFmtId="167" fontId="28" fillId="0" borderId="29" xfId="3" applyNumberFormat="1" applyFont="1" applyBorder="1"/>
    <xf numFmtId="0" fontId="28" fillId="0" borderId="31" xfId="0" applyFont="1" applyBorder="1"/>
    <xf numFmtId="0" fontId="30" fillId="0" borderId="31" xfId="0" applyFont="1" applyBorder="1"/>
    <xf numFmtId="0" fontId="28" fillId="0" borderId="32" xfId="0" applyFont="1" applyBorder="1"/>
    <xf numFmtId="0" fontId="30" fillId="0" borderId="33" xfId="0" applyFont="1" applyBorder="1"/>
    <xf numFmtId="0" fontId="28" fillId="4" borderId="0" xfId="0" applyFont="1" applyFill="1" applyBorder="1" applyAlignment="1">
      <alignment horizontal="right"/>
    </xf>
    <xf numFmtId="0" fontId="38" fillId="6" borderId="9" xfId="14" applyFont="1" applyFill="1" applyBorder="1" applyAlignment="1">
      <alignment horizontal="right" vertical="center"/>
    </xf>
    <xf numFmtId="0" fontId="28" fillId="6" borderId="34" xfId="0" applyFont="1" applyFill="1" applyBorder="1" applyAlignment="1">
      <alignment horizontal="center" vertical="top" wrapText="1"/>
    </xf>
    <xf numFmtId="0" fontId="28" fillId="6" borderId="27" xfId="0" applyFont="1" applyFill="1" applyBorder="1" applyAlignment="1">
      <alignment horizontal="center" vertical="top"/>
    </xf>
    <xf numFmtId="0" fontId="28" fillId="6" borderId="26" xfId="0" applyFont="1" applyFill="1" applyBorder="1" applyAlignment="1">
      <alignment horizontal="center" vertical="top"/>
    </xf>
    <xf numFmtId="0" fontId="28" fillId="6" borderId="35" xfId="0" applyFont="1" applyFill="1" applyBorder="1" applyAlignment="1">
      <alignment horizontal="left" vertical="top" wrapText="1"/>
    </xf>
    <xf numFmtId="0" fontId="28" fillId="4" borderId="0" xfId="0" applyFont="1" applyFill="1" applyBorder="1" applyAlignment="1">
      <alignment horizontal="center" vertical="top" wrapText="1"/>
    </xf>
    <xf numFmtId="0" fontId="29" fillId="4" borderId="0" xfId="14" applyFont="1" applyFill="1" applyBorder="1" applyAlignment="1">
      <alignment horizontal="center" vertical="center"/>
    </xf>
    <xf numFmtId="0" fontId="22" fillId="4" borderId="0" xfId="0" applyFont="1" applyFill="1"/>
    <xf numFmtId="166" fontId="38" fillId="6" borderId="9" xfId="14" applyNumberFormat="1" applyFont="1" applyFill="1" applyBorder="1" applyAlignment="1">
      <alignment horizontal="right" vertical="center"/>
    </xf>
    <xf numFmtId="0" fontId="22" fillId="0" borderId="0" xfId="14" applyFont="1" applyBorder="1" applyAlignment="1" applyProtection="1">
      <alignment horizontal="left" vertical="center" indent="1"/>
    </xf>
    <xf numFmtId="0" fontId="24" fillId="0" borderId="0" xfId="14" applyFont="1" applyBorder="1" applyAlignment="1" applyProtection="1">
      <alignment horizontal="left" vertical="center" wrapText="1"/>
    </xf>
    <xf numFmtId="0" fontId="22" fillId="0" borderId="0" xfId="14" applyFont="1" applyAlignment="1" applyProtection="1">
      <alignment horizontal="center" vertical="center"/>
    </xf>
    <xf numFmtId="0" fontId="39" fillId="0" borderId="4" xfId="14" applyFont="1" applyBorder="1" applyAlignment="1" applyProtection="1">
      <alignment horizontal="left" vertical="center"/>
    </xf>
    <xf numFmtId="0" fontId="24" fillId="0" borderId="0" xfId="14" applyFont="1" applyFill="1" applyBorder="1" applyAlignment="1" applyProtection="1">
      <alignment horizontal="left" vertical="center"/>
    </xf>
    <xf numFmtId="0" fontId="24" fillId="0" borderId="0" xfId="14" applyFont="1" applyFill="1" applyBorder="1" applyAlignment="1" applyProtection="1">
      <alignment horizontal="center" vertical="center"/>
    </xf>
    <xf numFmtId="0" fontId="22" fillId="0" borderId="0" xfId="14" applyFont="1" applyFill="1" applyBorder="1" applyAlignment="1" applyProtection="1">
      <alignment horizontal="center" vertical="center"/>
    </xf>
    <xf numFmtId="0" fontId="24" fillId="4" borderId="0" xfId="14" applyFont="1" applyFill="1" applyBorder="1" applyAlignment="1" applyProtection="1">
      <alignment horizontal="right" vertical="center"/>
    </xf>
    <xf numFmtId="0" fontId="32" fillId="0" borderId="4" xfId="14" applyFont="1" applyBorder="1" applyAlignment="1" applyProtection="1">
      <alignment horizontal="left" vertical="center"/>
    </xf>
    <xf numFmtId="0" fontId="22" fillId="0" borderId="1" xfId="14" applyFont="1" applyFill="1" applyBorder="1" applyAlignment="1" applyProtection="1">
      <alignment vertical="center"/>
    </xf>
    <xf numFmtId="0" fontId="22" fillId="0" borderId="37" xfId="14" applyFont="1" applyBorder="1" applyAlignment="1" applyProtection="1">
      <alignment horizontal="left" vertical="center" indent="1"/>
    </xf>
    <xf numFmtId="0" fontId="22" fillId="0" borderId="37" xfId="14" applyFont="1" applyBorder="1" applyAlignment="1" applyProtection="1">
      <alignment vertical="center"/>
    </xf>
    <xf numFmtId="0" fontId="22" fillId="0" borderId="38" xfId="14" applyFont="1" applyBorder="1" applyAlignment="1" applyProtection="1">
      <alignment horizontal="center" vertical="center"/>
    </xf>
    <xf numFmtId="0" fontId="22" fillId="0" borderId="8" xfId="14" applyFont="1" applyBorder="1" applyAlignment="1" applyProtection="1">
      <alignment vertical="center"/>
    </xf>
    <xf numFmtId="164" fontId="28" fillId="2" borderId="24" xfId="3" applyFont="1" applyFill="1" applyBorder="1" applyProtection="1">
      <protection locked="0"/>
    </xf>
    <xf numFmtId="164" fontId="28" fillId="2" borderId="22" xfId="3" applyFont="1" applyFill="1" applyBorder="1" applyProtection="1">
      <protection locked="0"/>
    </xf>
    <xf numFmtId="164" fontId="28" fillId="2" borderId="30" xfId="3" applyFont="1" applyFill="1" applyBorder="1" applyProtection="1">
      <protection locked="0"/>
    </xf>
    <xf numFmtId="0" fontId="28" fillId="0" borderId="0" xfId="0" applyFont="1" applyProtection="1"/>
    <xf numFmtId="0" fontId="28" fillId="4" borderId="0" xfId="0" applyFont="1" applyFill="1" applyBorder="1" applyProtection="1"/>
    <xf numFmtId="0" fontId="22" fillId="0" borderId="0" xfId="14" applyFont="1" applyBorder="1" applyAlignment="1" applyProtection="1">
      <alignment horizontal="center" vertical="center"/>
    </xf>
    <xf numFmtId="0" fontId="22" fillId="0" borderId="7" xfId="14" applyFont="1" applyBorder="1" applyAlignment="1" applyProtection="1">
      <alignment horizontal="center" vertical="center"/>
    </xf>
    <xf numFmtId="0" fontId="22" fillId="0" borderId="0" xfId="14" applyFont="1" applyAlignment="1" applyProtection="1">
      <alignment horizontal="center" vertical="center"/>
    </xf>
    <xf numFmtId="0" fontId="22" fillId="0" borderId="0" xfId="14" applyFont="1" applyBorder="1" applyAlignment="1" applyProtection="1">
      <alignment horizontal="left" vertical="center" indent="1"/>
    </xf>
    <xf numFmtId="0" fontId="22" fillId="4" borderId="0" xfId="14" applyFont="1" applyFill="1" applyBorder="1" applyAlignment="1" applyProtection="1">
      <alignment horizontal="center" vertical="center"/>
    </xf>
    <xf numFmtId="0" fontId="22" fillId="0" borderId="39" xfId="14" applyFont="1" applyBorder="1" applyAlignment="1" applyProtection="1">
      <alignment vertical="center"/>
    </xf>
    <xf numFmtId="0" fontId="22" fillId="0" borderId="40" xfId="14" applyFont="1" applyBorder="1" applyAlignment="1" applyProtection="1">
      <alignment vertical="center"/>
    </xf>
    <xf numFmtId="0" fontId="22" fillId="0" borderId="14" xfId="14" applyFont="1" applyBorder="1" applyAlignment="1" applyProtection="1">
      <alignment vertical="center"/>
    </xf>
    <xf numFmtId="0" fontId="22" fillId="0" borderId="36" xfId="14" applyFont="1" applyBorder="1" applyAlignment="1" applyProtection="1">
      <alignment vertical="center"/>
    </xf>
    <xf numFmtId="0" fontId="23" fillId="0" borderId="0" xfId="14" applyFont="1" applyAlignment="1" applyProtection="1">
      <alignment vertical="center"/>
    </xf>
    <xf numFmtId="0" fontId="22" fillId="4" borderId="14" xfId="14" applyFont="1" applyFill="1" applyBorder="1" applyAlignment="1" applyProtection="1">
      <alignment horizontal="center" vertical="center"/>
    </xf>
    <xf numFmtId="167" fontId="22" fillId="0" borderId="0" xfId="14" applyNumberFormat="1" applyFont="1" applyBorder="1" applyAlignment="1" applyProtection="1">
      <alignment vertical="center"/>
    </xf>
    <xf numFmtId="0" fontId="38" fillId="0" borderId="0" xfId="0" applyFont="1"/>
    <xf numFmtId="0" fontId="30" fillId="7" borderId="7" xfId="0" applyFont="1" applyFill="1" applyBorder="1"/>
    <xf numFmtId="0" fontId="28" fillId="0" borderId="0" xfId="0" applyFont="1" applyAlignment="1">
      <alignment wrapText="1"/>
    </xf>
    <xf numFmtId="0" fontId="30" fillId="7" borderId="7" xfId="0" applyFont="1" applyFill="1" applyBorder="1" applyAlignment="1">
      <alignment wrapText="1"/>
    </xf>
    <xf numFmtId="0" fontId="28" fillId="0" borderId="0" xfId="0" applyFont="1" applyAlignment="1">
      <alignment horizontal="left" wrapText="1"/>
    </xf>
    <xf numFmtId="0" fontId="8" fillId="0" borderId="0" xfId="0" applyFont="1"/>
    <xf numFmtId="0" fontId="40" fillId="0" borderId="0" xfId="0" applyFont="1" applyAlignment="1">
      <alignment vertical="center"/>
    </xf>
    <xf numFmtId="1" fontId="30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0" fillId="0" borderId="0" xfId="0" applyNumberFormat="1" applyFont="1" applyFill="1" applyBorder="1" applyAlignment="1">
      <alignment horizontal="center"/>
    </xf>
    <xf numFmtId="1" fontId="8" fillId="6" borderId="27" xfId="0" applyNumberFormat="1" applyFont="1" applyFill="1" applyBorder="1" applyAlignment="1">
      <alignment horizontal="center" vertical="top" wrapText="1"/>
    </xf>
    <xf numFmtId="1" fontId="8" fillId="6" borderId="26" xfId="0" applyNumberFormat="1" applyFont="1" applyFill="1" applyBorder="1" applyAlignment="1">
      <alignment horizontal="center" vertical="top"/>
    </xf>
    <xf numFmtId="1" fontId="8" fillId="2" borderId="24" xfId="3" applyNumberFormat="1" applyFont="1" applyFill="1" applyBorder="1" applyAlignment="1" applyProtection="1">
      <alignment horizontal="center"/>
      <protection locked="0"/>
    </xf>
    <xf numFmtId="1" fontId="8" fillId="2" borderId="22" xfId="3" applyNumberFormat="1" applyFont="1" applyFill="1" applyBorder="1" applyAlignment="1" applyProtection="1">
      <alignment horizontal="center"/>
      <protection locked="0"/>
    </xf>
    <xf numFmtId="1" fontId="8" fillId="2" borderId="30" xfId="3" applyNumberFormat="1" applyFont="1" applyFill="1" applyBorder="1" applyAlignment="1" applyProtection="1">
      <alignment horizontal="center"/>
      <protection locked="0"/>
    </xf>
    <xf numFmtId="1" fontId="8" fillId="0" borderId="31" xfId="0" applyNumberFormat="1" applyFont="1" applyBorder="1" applyAlignment="1">
      <alignment horizontal="center"/>
    </xf>
    <xf numFmtId="0" fontId="8" fillId="0" borderId="0" xfId="0" applyFont="1" applyProtection="1"/>
    <xf numFmtId="0" fontId="8" fillId="0" borderId="18" xfId="0" applyFont="1" applyFill="1" applyBorder="1" applyAlignment="1" applyProtection="1">
      <alignment horizontal="left" vertical="top" wrapText="1"/>
    </xf>
    <xf numFmtId="0" fontId="8" fillId="6" borderId="0" xfId="0" applyFont="1" applyFill="1" applyBorder="1" applyAlignment="1" applyProtection="1">
      <alignment horizontal="center" vertical="top" wrapText="1"/>
    </xf>
    <xf numFmtId="0" fontId="8" fillId="6" borderId="13" xfId="0" applyFont="1" applyFill="1" applyBorder="1" applyAlignment="1" applyProtection="1">
      <alignment horizontal="center" vertical="top" wrapText="1"/>
    </xf>
    <xf numFmtId="0" fontId="8" fillId="6" borderId="38" xfId="0" applyFont="1" applyFill="1" applyBorder="1" applyAlignment="1" applyProtection="1">
      <alignment horizontal="center" vertical="top" wrapText="1"/>
    </xf>
    <xf numFmtId="0" fontId="8" fillId="6" borderId="15" xfId="0" applyFont="1" applyFill="1" applyBorder="1" applyAlignment="1" applyProtection="1">
      <alignment horizontal="center" vertical="top" wrapText="1"/>
    </xf>
    <xf numFmtId="167" fontId="8" fillId="0" borderId="0" xfId="0" applyNumberFormat="1" applyFont="1" applyFill="1" applyBorder="1" applyAlignment="1" applyProtection="1">
      <alignment horizontal="center"/>
    </xf>
    <xf numFmtId="167" fontId="8" fillId="0" borderId="13" xfId="0" applyNumberFormat="1" applyFont="1" applyFill="1" applyBorder="1" applyAlignment="1" applyProtection="1">
      <alignment horizontal="center"/>
    </xf>
    <xf numFmtId="167" fontId="8" fillId="0" borderId="17" xfId="0" applyNumberFormat="1" applyFont="1" applyFill="1" applyBorder="1" applyAlignment="1" applyProtection="1">
      <alignment horizontal="center"/>
    </xf>
    <xf numFmtId="167" fontId="8" fillId="0" borderId="19" xfId="0" applyNumberFormat="1" applyFont="1" applyFill="1" applyBorder="1" applyAlignment="1" applyProtection="1">
      <alignment horizontal="center"/>
    </xf>
    <xf numFmtId="167" fontId="8" fillId="0" borderId="18" xfId="0" applyNumberFormat="1" applyFont="1" applyFill="1" applyBorder="1" applyAlignment="1" applyProtection="1">
      <alignment horizontal="center"/>
    </xf>
    <xf numFmtId="167" fontId="8" fillId="0" borderId="38" xfId="0" applyNumberFormat="1" applyFont="1" applyFill="1" applyBorder="1" applyAlignment="1" applyProtection="1">
      <alignment horizontal="center"/>
    </xf>
    <xf numFmtId="167" fontId="8" fillId="0" borderId="15" xfId="0" applyNumberFormat="1" applyFont="1" applyFill="1" applyBorder="1" applyAlignment="1" applyProtection="1">
      <alignment horizontal="center"/>
    </xf>
    <xf numFmtId="1" fontId="8" fillId="5" borderId="0" xfId="0" applyNumberFormat="1" applyFont="1" applyFill="1" applyAlignment="1">
      <alignment horizontal="center"/>
    </xf>
    <xf numFmtId="0" fontId="7" fillId="0" borderId="0" xfId="14" applyFont="1" applyAlignment="1" applyProtection="1">
      <alignment vertical="center"/>
    </xf>
    <xf numFmtId="0" fontId="7" fillId="0" borderId="0" xfId="14" applyFont="1" applyBorder="1" applyAlignment="1" applyProtection="1">
      <alignment vertical="center"/>
    </xf>
    <xf numFmtId="0" fontId="7" fillId="0" borderId="0" xfId="14" applyFont="1" applyFill="1" applyBorder="1" applyAlignment="1" applyProtection="1">
      <alignment vertical="center"/>
    </xf>
    <xf numFmtId="0" fontId="7" fillId="0" borderId="0" xfId="14" applyFont="1" applyBorder="1" applyAlignment="1" applyProtection="1">
      <alignment horizontal="center" vertical="center"/>
    </xf>
    <xf numFmtId="0" fontId="7" fillId="0" borderId="0" xfId="14" applyFont="1" applyBorder="1" applyAlignment="1" applyProtection="1">
      <alignment horizontal="right" vertical="center"/>
    </xf>
    <xf numFmtId="0" fontId="7" fillId="4" borderId="0" xfId="14" applyFont="1" applyFill="1" applyBorder="1" applyAlignment="1" applyProtection="1">
      <alignment vertical="center"/>
    </xf>
    <xf numFmtId="0" fontId="7" fillId="1" borderId="6" xfId="14" applyFont="1" applyFill="1" applyBorder="1" applyAlignment="1" applyProtection="1">
      <alignment vertical="center"/>
    </xf>
    <xf numFmtId="0" fontId="7" fillId="0" borderId="4" xfId="14" applyFont="1" applyBorder="1" applyAlignment="1" applyProtection="1">
      <alignment horizontal="center" vertical="center"/>
    </xf>
    <xf numFmtId="0" fontId="7" fillId="0" borderId="0" xfId="14" applyFont="1" applyBorder="1" applyAlignment="1" applyProtection="1">
      <alignment horizontal="left" vertical="center" indent="1"/>
    </xf>
    <xf numFmtId="0" fontId="29" fillId="0" borderId="0" xfId="0" quotePrefix="1" applyFont="1"/>
    <xf numFmtId="0" fontId="7" fillId="0" borderId="0" xfId="14" applyFont="1" applyAlignment="1" applyProtection="1">
      <alignment vertical="center"/>
      <protection locked="0"/>
    </xf>
    <xf numFmtId="0" fontId="22" fillId="0" borderId="5" xfId="14" applyFont="1" applyBorder="1" applyAlignment="1" applyProtection="1">
      <alignment horizontal="center" vertical="center"/>
    </xf>
    <xf numFmtId="4" fontId="22" fillId="3" borderId="16" xfId="14" applyNumberFormat="1" applyFont="1" applyFill="1" applyBorder="1" applyAlignment="1" applyProtection="1">
      <alignment horizontal="center" vertical="center"/>
    </xf>
    <xf numFmtId="164" fontId="22" fillId="3" borderId="9" xfId="3" applyFont="1" applyFill="1" applyBorder="1" applyAlignment="1" applyProtection="1">
      <alignment horizontal="right" vertical="center"/>
    </xf>
    <xf numFmtId="0" fontId="22" fillId="0" borderId="0" xfId="14" applyFont="1" applyBorder="1" applyAlignment="1" applyProtection="1">
      <alignment horizontal="center" vertical="center" wrapText="1"/>
    </xf>
    <xf numFmtId="0" fontId="22" fillId="0" borderId="0" xfId="14" applyFont="1" applyBorder="1" applyAlignment="1" applyProtection="1">
      <alignment horizontal="center" vertical="center"/>
    </xf>
    <xf numFmtId="0" fontId="22" fillId="0" borderId="0" xfId="14" applyFont="1" applyBorder="1" applyAlignment="1" applyProtection="1">
      <alignment horizontal="left" vertical="center" indent="1"/>
    </xf>
    <xf numFmtId="0" fontId="22" fillId="0" borderId="0" xfId="14" applyFont="1" applyBorder="1" applyAlignment="1" applyProtection="1">
      <alignment horizontal="left" vertical="center" wrapText="1" indent="1"/>
    </xf>
    <xf numFmtId="0" fontId="24" fillId="0" borderId="0" xfId="14" applyFont="1" applyBorder="1" applyAlignment="1" applyProtection="1">
      <alignment horizontal="left" vertical="center" wrapText="1"/>
    </xf>
    <xf numFmtId="167" fontId="22" fillId="0" borderId="0" xfId="14" applyNumberFormat="1" applyFont="1" applyFill="1" applyBorder="1" applyAlignment="1" applyProtection="1">
      <alignment vertical="center"/>
    </xf>
    <xf numFmtId="0" fontId="27" fillId="0" borderId="0" xfId="14" applyFont="1" applyBorder="1" applyAlignment="1" applyProtection="1">
      <alignment vertical="center"/>
    </xf>
    <xf numFmtId="164" fontId="28" fillId="2" borderId="51" xfId="3" applyFont="1" applyFill="1" applyBorder="1" applyProtection="1">
      <protection locked="0"/>
    </xf>
    <xf numFmtId="164" fontId="28" fillId="2" borderId="52" xfId="3" applyFont="1" applyFill="1" applyBorder="1" applyProtection="1">
      <protection locked="0"/>
    </xf>
    <xf numFmtId="167" fontId="8" fillId="0" borderId="53" xfId="0" applyNumberFormat="1" applyFont="1" applyFill="1" applyBorder="1" applyAlignment="1" applyProtection="1">
      <alignment horizontal="center"/>
    </xf>
    <xf numFmtId="0" fontId="8" fillId="4" borderId="0" xfId="0" applyFont="1" applyFill="1" applyBorder="1"/>
    <xf numFmtId="0" fontId="8" fillId="4" borderId="18" xfId="0" applyFont="1" applyFill="1" applyBorder="1"/>
    <xf numFmtId="0" fontId="8" fillId="6" borderId="41" xfId="0" applyFont="1" applyFill="1" applyBorder="1" applyAlignment="1">
      <alignment horizontal="center" vertical="top" wrapText="1"/>
    </xf>
    <xf numFmtId="0" fontId="8" fillId="6" borderId="8" xfId="0" applyFont="1" applyFill="1" applyBorder="1" applyAlignment="1">
      <alignment horizontal="center" vertical="top" wrapText="1"/>
    </xf>
    <xf numFmtId="0" fontId="8" fillId="6" borderId="42" xfId="0" applyFont="1" applyFill="1" applyBorder="1" applyAlignment="1">
      <alignment horizontal="center" vertical="top" wrapText="1"/>
    </xf>
    <xf numFmtId="167" fontId="8" fillId="2" borderId="26" xfId="0" applyNumberFormat="1" applyFont="1" applyFill="1" applyBorder="1" applyProtection="1">
      <protection locked="0"/>
    </xf>
    <xf numFmtId="0" fontId="8" fillId="6" borderId="34" xfId="0" applyFont="1" applyFill="1" applyBorder="1" applyAlignment="1">
      <alignment horizontal="center" vertical="top" wrapText="1"/>
    </xf>
    <xf numFmtId="0" fontId="8" fillId="6" borderId="57" xfId="0" applyFont="1" applyFill="1" applyBorder="1" applyAlignment="1">
      <alignment horizontal="center" vertical="top" wrapText="1"/>
    </xf>
    <xf numFmtId="0" fontId="8" fillId="6" borderId="25" xfId="0" applyFont="1" applyFill="1" applyBorder="1" applyAlignment="1">
      <alignment horizontal="center" vertical="top" wrapText="1"/>
    </xf>
    <xf numFmtId="167" fontId="8" fillId="2" borderId="54" xfId="0" applyNumberFormat="1" applyFont="1" applyFill="1" applyBorder="1" applyProtection="1">
      <protection locked="0"/>
    </xf>
    <xf numFmtId="167" fontId="8" fillId="2" borderId="52" xfId="0" applyNumberFormat="1" applyFont="1" applyFill="1" applyBorder="1" applyProtection="1">
      <protection locked="0"/>
    </xf>
    <xf numFmtId="167" fontId="8" fillId="2" borderId="5" xfId="0" applyNumberFormat="1" applyFont="1" applyFill="1" applyBorder="1" applyProtection="1">
      <protection locked="0"/>
    </xf>
    <xf numFmtId="0" fontId="3" fillId="0" borderId="8" xfId="14" applyFont="1" applyBorder="1" applyAlignment="1" applyProtection="1">
      <alignment vertical="center" wrapText="1"/>
    </xf>
    <xf numFmtId="0" fontId="22" fillId="0" borderId="35" xfId="14" applyFont="1" applyBorder="1" applyAlignment="1" applyProtection="1">
      <alignment horizontal="center" vertical="center"/>
    </xf>
    <xf numFmtId="1" fontId="22" fillId="3" borderId="61" xfId="14" applyNumberFormat="1" applyFont="1" applyFill="1" applyBorder="1" applyAlignment="1" applyProtection="1">
      <alignment horizontal="center" vertical="center"/>
    </xf>
    <xf numFmtId="1" fontId="22" fillId="3" borderId="62" xfId="3" applyNumberFormat="1" applyFont="1" applyFill="1" applyBorder="1" applyAlignment="1" applyProtection="1">
      <alignment horizontal="center" vertical="center"/>
    </xf>
    <xf numFmtId="1" fontId="22" fillId="3" borderId="9" xfId="3" applyNumberFormat="1" applyFont="1" applyFill="1" applyBorder="1" applyAlignment="1" applyProtection="1">
      <alignment horizontal="center" vertical="center"/>
    </xf>
    <xf numFmtId="0" fontId="3" fillId="0" borderId="0" xfId="14" applyFont="1" applyBorder="1" applyAlignment="1" applyProtection="1">
      <alignment horizontal="left" vertical="center" indent="1"/>
    </xf>
    <xf numFmtId="167" fontId="8" fillId="3" borderId="58" xfId="0" applyNumberFormat="1" applyFont="1" applyFill="1" applyBorder="1"/>
    <xf numFmtId="167" fontId="8" fillId="3" borderId="21" xfId="0" applyNumberFormat="1" applyFont="1" applyFill="1" applyBorder="1"/>
    <xf numFmtId="167" fontId="8" fillId="3" borderId="59" xfId="0" applyNumberFormat="1" applyFont="1" applyFill="1" applyBorder="1"/>
    <xf numFmtId="167" fontId="8" fillId="3" borderId="25" xfId="0" applyNumberFormat="1" applyFont="1" applyFill="1" applyBorder="1"/>
    <xf numFmtId="167" fontId="8" fillId="3" borderId="55" xfId="0" applyNumberFormat="1" applyFont="1" applyFill="1" applyBorder="1"/>
    <xf numFmtId="167" fontId="8" fillId="3" borderId="63" xfId="0" applyNumberFormat="1" applyFont="1" applyFill="1" applyBorder="1"/>
    <xf numFmtId="167" fontId="30" fillId="3" borderId="56" xfId="0" applyNumberFormat="1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left" vertical="top" wrapText="1"/>
    </xf>
    <xf numFmtId="167" fontId="30" fillId="0" borderId="60" xfId="0" applyNumberFormat="1" applyFont="1" applyFill="1" applyBorder="1" applyAlignment="1"/>
    <xf numFmtId="168" fontId="22" fillId="3" borderId="1" xfId="3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top" wrapText="1"/>
    </xf>
    <xf numFmtId="164" fontId="28" fillId="3" borderId="24" xfId="3" applyFont="1" applyFill="1" applyBorder="1"/>
    <xf numFmtId="164" fontId="28" fillId="3" borderId="22" xfId="3" applyFont="1" applyFill="1" applyBorder="1"/>
    <xf numFmtId="164" fontId="28" fillId="3" borderId="30" xfId="3" applyFont="1" applyFill="1" applyBorder="1"/>
    <xf numFmtId="164" fontId="30" fillId="3" borderId="28" xfId="0" applyNumberFormat="1" applyFont="1" applyFill="1" applyBorder="1"/>
    <xf numFmtId="0" fontId="28" fillId="4" borderId="0" xfId="0" applyFont="1" applyFill="1" applyBorder="1" applyAlignment="1" applyProtection="1">
      <alignment vertical="top"/>
    </xf>
    <xf numFmtId="167" fontId="30" fillId="0" borderId="17" xfId="0" applyNumberFormat="1" applyFont="1" applyFill="1" applyBorder="1" applyAlignment="1" applyProtection="1"/>
    <xf numFmtId="0" fontId="27" fillId="0" borderId="0" xfId="14" applyFont="1" applyFill="1" applyBorder="1" applyAlignment="1" applyProtection="1">
      <alignment vertical="center"/>
    </xf>
    <xf numFmtId="0" fontId="3" fillId="0" borderId="0" xfId="14" applyFont="1" applyBorder="1" applyAlignment="1" applyProtection="1">
      <alignment vertical="center"/>
    </xf>
    <xf numFmtId="0" fontId="3" fillId="0" borderId="0" xfId="14" applyFont="1" applyBorder="1" applyAlignment="1" applyProtection="1">
      <alignment horizontal="center" vertical="center"/>
    </xf>
    <xf numFmtId="0" fontId="3" fillId="0" borderId="0" xfId="14" applyFont="1" applyAlignment="1" applyProtection="1">
      <alignment vertical="center"/>
    </xf>
    <xf numFmtId="0" fontId="3" fillId="4" borderId="0" xfId="14" applyFont="1" applyFill="1" applyBorder="1" applyAlignment="1" applyProtection="1">
      <alignment vertical="center"/>
    </xf>
    <xf numFmtId="0" fontId="3" fillId="4" borderId="0" xfId="14" applyFont="1" applyFill="1" applyBorder="1" applyAlignment="1" applyProtection="1">
      <alignment horizontal="left" vertical="center" indent="1"/>
    </xf>
    <xf numFmtId="0" fontId="3" fillId="0" borderId="4" xfId="14" applyFont="1" applyBorder="1" applyAlignment="1" applyProtection="1">
      <alignment horizontal="center" vertical="center"/>
    </xf>
    <xf numFmtId="0" fontId="3" fillId="0" borderId="0" xfId="14" applyFont="1" applyBorder="1" applyAlignment="1" applyProtection="1">
      <alignment vertical="center" wrapText="1"/>
    </xf>
    <xf numFmtId="0" fontId="3" fillId="0" borderId="1" xfId="14" applyFont="1" applyBorder="1" applyAlignment="1" applyProtection="1">
      <alignment horizontal="center" vertical="center"/>
    </xf>
    <xf numFmtId="164" fontId="3" fillId="3" borderId="9" xfId="3" applyFont="1" applyFill="1" applyBorder="1" applyAlignment="1" applyProtection="1">
      <alignment horizontal="center" vertical="center"/>
    </xf>
    <xf numFmtId="0" fontId="3" fillId="0" borderId="0" xfId="14" applyFont="1" applyFill="1" applyBorder="1" applyAlignment="1" applyProtection="1">
      <alignment vertical="center"/>
    </xf>
    <xf numFmtId="0" fontId="3" fillId="0" borderId="0" xfId="14" applyFont="1" applyBorder="1" applyAlignment="1" applyProtection="1">
      <alignment horizontal="right" vertical="center"/>
    </xf>
    <xf numFmtId="0" fontId="3" fillId="0" borderId="7" xfId="14" applyFont="1" applyBorder="1" applyAlignment="1" applyProtection="1">
      <alignment vertical="center"/>
    </xf>
    <xf numFmtId="0" fontId="3" fillId="0" borderId="36" xfId="14" applyFont="1" applyBorder="1" applyAlignment="1" applyProtection="1">
      <alignment horizontal="center" vertical="center" wrapText="1"/>
    </xf>
    <xf numFmtId="0" fontId="3" fillId="0" borderId="8" xfId="14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horizontal="center" vertical="center"/>
    </xf>
    <xf numFmtId="0" fontId="3" fillId="0" borderId="20" xfId="14" applyFont="1" applyBorder="1" applyAlignment="1" applyProtection="1">
      <alignment horizontal="center" vertical="center"/>
    </xf>
    <xf numFmtId="0" fontId="3" fillId="0" borderId="10" xfId="14" applyFont="1" applyBorder="1" applyAlignment="1" applyProtection="1">
      <alignment horizontal="center" vertical="center"/>
    </xf>
    <xf numFmtId="0" fontId="3" fillId="0" borderId="0" xfId="14" applyFont="1" applyBorder="1" applyAlignment="1" applyProtection="1">
      <alignment horizontal="left" vertical="center" wrapText="1" indent="1"/>
    </xf>
    <xf numFmtId="0" fontId="3" fillId="0" borderId="5" xfId="14" applyFont="1" applyFill="1" applyBorder="1" applyAlignment="1" applyProtection="1">
      <alignment horizontal="center" vertical="center"/>
    </xf>
    <xf numFmtId="0" fontId="3" fillId="0" borderId="0" xfId="14" applyFont="1" applyFill="1" applyBorder="1" applyAlignment="1" applyProtection="1">
      <alignment horizontal="center" vertical="center"/>
    </xf>
    <xf numFmtId="0" fontId="3" fillId="0" borderId="0" xfId="14" applyFont="1" applyFill="1" applyBorder="1" applyAlignment="1" applyProtection="1">
      <alignment horizontal="center" vertical="center" wrapText="1"/>
    </xf>
    <xf numFmtId="164" fontId="30" fillId="3" borderId="18" xfId="0" applyNumberFormat="1" applyFont="1" applyFill="1" applyBorder="1"/>
    <xf numFmtId="0" fontId="29" fillId="0" borderId="0" xfId="0" applyFont="1" applyFill="1" applyAlignment="1">
      <alignment horizontal="left"/>
    </xf>
    <xf numFmtId="0" fontId="24" fillId="0" borderId="0" xfId="0" applyFont="1" applyFill="1" applyAlignment="1">
      <alignment horizontal="left" vertical="center"/>
    </xf>
    <xf numFmtId="0" fontId="24" fillId="0" borderId="0" xfId="0" applyFont="1"/>
    <xf numFmtId="167" fontId="8" fillId="3" borderId="13" xfId="0" applyNumberFormat="1" applyFont="1" applyFill="1" applyBorder="1" applyAlignment="1" applyProtection="1">
      <alignment horizontal="center"/>
    </xf>
    <xf numFmtId="167" fontId="8" fillId="3" borderId="15" xfId="0" applyNumberFormat="1" applyFont="1" applyFill="1" applyBorder="1" applyAlignment="1" applyProtection="1">
      <alignment horizontal="center"/>
    </xf>
    <xf numFmtId="164" fontId="28" fillId="2" borderId="65" xfId="3" applyFont="1" applyFill="1" applyBorder="1" applyProtection="1">
      <protection locked="0"/>
    </xf>
    <xf numFmtId="167" fontId="8" fillId="0" borderId="33" xfId="0" applyNumberFormat="1" applyFont="1" applyFill="1" applyBorder="1" applyAlignment="1" applyProtection="1">
      <alignment horizontal="left"/>
    </xf>
    <xf numFmtId="0" fontId="4" fillId="1" borderId="0" xfId="14" applyFont="1" applyFill="1" applyBorder="1" applyAlignment="1" applyProtection="1">
      <alignment horizontal="left" vertical="center"/>
    </xf>
    <xf numFmtId="4" fontId="22" fillId="0" borderId="0" xfId="14" applyNumberFormat="1" applyFont="1" applyFill="1" applyBorder="1" applyAlignment="1" applyProtection="1">
      <alignment horizontal="center" vertical="center"/>
    </xf>
    <xf numFmtId="164" fontId="3" fillId="0" borderId="0" xfId="14" applyNumberFormat="1" applyFont="1" applyBorder="1" applyAlignment="1" applyProtection="1">
      <alignment vertical="center"/>
    </xf>
    <xf numFmtId="0" fontId="6" fillId="1" borderId="0" xfId="14" applyFont="1" applyFill="1" applyBorder="1" applyAlignment="1" applyProtection="1">
      <alignment horizontal="left" vertical="center"/>
    </xf>
    <xf numFmtId="0" fontId="3" fillId="1" borderId="0" xfId="14" applyFont="1" applyFill="1" applyBorder="1" applyAlignment="1" applyProtection="1">
      <alignment horizontal="left" vertical="center"/>
    </xf>
    <xf numFmtId="164" fontId="3" fillId="0" borderId="0" xfId="3" applyFont="1" applyFill="1" applyBorder="1" applyAlignment="1" applyProtection="1">
      <alignment horizontal="center" vertical="center"/>
    </xf>
    <xf numFmtId="169" fontId="3" fillId="3" borderId="9" xfId="3" applyNumberFormat="1" applyFont="1" applyFill="1" applyBorder="1" applyAlignment="1" applyProtection="1">
      <alignment horizontal="center" vertical="center"/>
    </xf>
    <xf numFmtId="0" fontId="29" fillId="4" borderId="4" xfId="14" applyFont="1" applyFill="1" applyBorder="1" applyAlignment="1" applyProtection="1">
      <alignment horizontal="center" vertical="center"/>
    </xf>
    <xf numFmtId="0" fontId="29" fillId="4" borderId="13" xfId="14" applyFont="1" applyFill="1" applyBorder="1" applyAlignment="1" applyProtection="1">
      <alignment horizontal="center" vertical="center"/>
    </xf>
    <xf numFmtId="0" fontId="28" fillId="4" borderId="4" xfId="0" applyFont="1" applyFill="1" applyBorder="1" applyProtection="1"/>
    <xf numFmtId="0" fontId="28" fillId="4" borderId="13" xfId="0" applyFont="1" applyFill="1" applyBorder="1" applyProtection="1"/>
    <xf numFmtId="0" fontId="28" fillId="0" borderId="13" xfId="0" applyFont="1" applyBorder="1" applyProtection="1"/>
    <xf numFmtId="0" fontId="34" fillId="5" borderId="0" xfId="14" applyFont="1" applyFill="1" applyAlignment="1" applyProtection="1">
      <alignment vertical="center"/>
    </xf>
    <xf numFmtId="0" fontId="22" fillId="0" borderId="14" xfId="14" applyFont="1" applyBorder="1" applyAlignment="1" applyProtection="1">
      <alignment horizontal="center" vertical="center"/>
    </xf>
    <xf numFmtId="0" fontId="2" fillId="0" borderId="0" xfId="14" applyFont="1" applyFill="1" applyBorder="1" applyAlignment="1" applyProtection="1">
      <alignment horizontal="left" vertical="center" indent="1"/>
    </xf>
    <xf numFmtId="0" fontId="2" fillId="0" borderId="0" xfId="14" applyFont="1" applyBorder="1" applyAlignment="1" applyProtection="1">
      <alignment horizontal="left" vertical="center" indent="1"/>
    </xf>
    <xf numFmtId="0" fontId="22" fillId="0" borderId="7" xfId="14" applyFont="1" applyFill="1" applyBorder="1" applyAlignment="1" applyProtection="1">
      <alignment horizontal="center" vertical="center"/>
      <protection locked="0"/>
    </xf>
    <xf numFmtId="0" fontId="2" fillId="0" borderId="0" xfId="14" applyFont="1" applyBorder="1" applyAlignment="1" applyProtection="1">
      <alignment horizontal="left" vertical="center"/>
    </xf>
    <xf numFmtId="0" fontId="22" fillId="0" borderId="0" xfId="14" applyFont="1" applyBorder="1" applyAlignment="1" applyProtection="1">
      <alignment horizontal="center" vertical="center"/>
    </xf>
    <xf numFmtId="0" fontId="28" fillId="0" borderId="0" xfId="0" applyFont="1" applyProtection="1">
      <protection locked="0"/>
    </xf>
    <xf numFmtId="0" fontId="29" fillId="5" borderId="0" xfId="0" applyFont="1" applyFill="1" applyProtection="1"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0" fontId="28" fillId="5" borderId="0" xfId="0" applyFont="1" applyFill="1" applyProtection="1">
      <protection locked="0"/>
    </xf>
    <xf numFmtId="0" fontId="28" fillId="0" borderId="0" xfId="0" applyFont="1" applyFill="1" applyProtection="1">
      <protection locked="0"/>
    </xf>
    <xf numFmtId="0" fontId="1" fillId="0" borderId="0" xfId="14" applyFont="1" applyBorder="1" applyAlignment="1" applyProtection="1">
      <alignment horizontal="left" vertical="center" indent="1"/>
    </xf>
    <xf numFmtId="0" fontId="1" fillId="0" borderId="0" xfId="14" applyFont="1" applyBorder="1" applyAlignment="1" applyProtection="1">
      <alignment vertical="center"/>
    </xf>
    <xf numFmtId="167" fontId="8" fillId="0" borderId="18" xfId="0" applyNumberFormat="1" applyFont="1" applyFill="1" applyBorder="1" applyAlignment="1" applyProtection="1">
      <alignment horizontal="left"/>
    </xf>
    <xf numFmtId="167" fontId="8" fillId="0" borderId="19" xfId="0" applyNumberFormat="1" applyFont="1" applyFill="1" applyBorder="1" applyAlignment="1" applyProtection="1">
      <alignment horizontal="left"/>
    </xf>
    <xf numFmtId="0" fontId="28" fillId="6" borderId="43" xfId="0" applyFont="1" applyFill="1" applyBorder="1" applyAlignment="1">
      <alignment horizontal="center" vertical="top" wrapText="1"/>
    </xf>
    <xf numFmtId="0" fontId="28" fillId="6" borderId="44" xfId="0" applyFont="1" applyFill="1" applyBorder="1" applyAlignment="1">
      <alignment horizontal="center" vertical="top" wrapText="1"/>
    </xf>
    <xf numFmtId="0" fontId="28" fillId="6" borderId="36" xfId="0" applyFont="1" applyFill="1" applyBorder="1" applyAlignment="1">
      <alignment horizontal="center" vertical="top" wrapText="1"/>
    </xf>
    <xf numFmtId="0" fontId="28" fillId="6" borderId="15" xfId="0" applyFont="1" applyFill="1" applyBorder="1" applyAlignment="1">
      <alignment horizontal="center" vertical="top" wrapText="1"/>
    </xf>
    <xf numFmtId="167" fontId="28" fillId="3" borderId="47" xfId="0" applyNumberFormat="1" applyFont="1" applyFill="1" applyBorder="1" applyAlignment="1">
      <alignment horizontal="center"/>
    </xf>
    <xf numFmtId="167" fontId="28" fillId="3" borderId="48" xfId="0" applyNumberFormat="1" applyFont="1" applyFill="1" applyBorder="1" applyAlignment="1">
      <alignment horizontal="center"/>
    </xf>
    <xf numFmtId="167" fontId="28" fillId="3" borderId="49" xfId="0" applyNumberFormat="1" applyFont="1" applyFill="1" applyBorder="1" applyAlignment="1">
      <alignment horizontal="center"/>
    </xf>
    <xf numFmtId="167" fontId="28" fillId="3" borderId="50" xfId="0" applyNumberFormat="1" applyFont="1" applyFill="1" applyBorder="1" applyAlignment="1">
      <alignment horizontal="center"/>
    </xf>
    <xf numFmtId="167" fontId="30" fillId="3" borderId="64" xfId="0" applyNumberFormat="1" applyFont="1" applyFill="1" applyBorder="1" applyAlignment="1">
      <alignment horizontal="center"/>
    </xf>
    <xf numFmtId="167" fontId="30" fillId="3" borderId="53" xfId="0" applyNumberFormat="1" applyFont="1" applyFill="1" applyBorder="1" applyAlignment="1">
      <alignment horizontal="center"/>
    </xf>
    <xf numFmtId="167" fontId="30" fillId="3" borderId="46" xfId="0" applyNumberFormat="1" applyFont="1" applyFill="1" applyBorder="1" applyAlignment="1">
      <alignment horizontal="center"/>
    </xf>
    <xf numFmtId="167" fontId="30" fillId="3" borderId="19" xfId="0" applyNumberFormat="1" applyFont="1" applyFill="1" applyBorder="1" applyAlignment="1">
      <alignment horizontal="center"/>
    </xf>
    <xf numFmtId="0" fontId="29" fillId="5" borderId="0" xfId="0" applyFont="1" applyFill="1" applyAlignment="1">
      <alignment horizontal="left"/>
    </xf>
    <xf numFmtId="167" fontId="30" fillId="3" borderId="31" xfId="0" applyNumberFormat="1" applyFont="1" applyFill="1" applyBorder="1" applyAlignment="1">
      <alignment horizontal="center"/>
    </xf>
    <xf numFmtId="0" fontId="3" fillId="0" borderId="0" xfId="14" applyFont="1" applyBorder="1" applyAlignment="1" applyProtection="1">
      <alignment horizontal="left" vertical="center" indent="1"/>
    </xf>
    <xf numFmtId="0" fontId="3" fillId="0" borderId="0" xfId="14" applyFont="1" applyBorder="1" applyAlignment="1" applyProtection="1">
      <alignment horizontal="center" vertical="center"/>
    </xf>
    <xf numFmtId="0" fontId="3" fillId="0" borderId="5" xfId="14" applyFont="1" applyBorder="1" applyAlignment="1" applyProtection="1">
      <alignment horizontal="center" vertical="center"/>
    </xf>
    <xf numFmtId="49" fontId="24" fillId="2" borderId="7" xfId="14" applyNumberFormat="1" applyFont="1" applyFill="1" applyBorder="1" applyAlignment="1" applyProtection="1">
      <alignment horizontal="center" vertical="center"/>
      <protection locked="0"/>
    </xf>
    <xf numFmtId="0" fontId="22" fillId="0" borderId="0" xfId="14" applyFont="1" applyAlignment="1" applyProtection="1">
      <alignment horizontal="center" vertical="center"/>
    </xf>
    <xf numFmtId="0" fontId="22" fillId="2" borderId="7" xfId="14" applyFont="1" applyFill="1" applyBorder="1" applyAlignment="1" applyProtection="1">
      <alignment horizontal="left" vertical="center"/>
      <protection locked="0"/>
    </xf>
    <xf numFmtId="0" fontId="2" fillId="0" borderId="9" xfId="14" applyFont="1" applyBorder="1" applyAlignment="1" applyProtection="1">
      <alignment horizontal="center" vertical="center" wrapText="1"/>
    </xf>
    <xf numFmtId="0" fontId="3" fillId="0" borderId="35" xfId="14" applyFont="1" applyBorder="1" applyAlignment="1" applyProtection="1">
      <alignment horizontal="center" vertical="center" wrapText="1"/>
    </xf>
    <xf numFmtId="0" fontId="9" fillId="0" borderId="39" xfId="14" applyFont="1" applyBorder="1" applyAlignment="1" applyProtection="1">
      <alignment horizontal="center" vertical="center" wrapText="1"/>
    </xf>
    <xf numFmtId="0" fontId="9" fillId="0" borderId="12" xfId="14" applyFont="1" applyBorder="1" applyAlignment="1" applyProtection="1">
      <alignment horizontal="center" vertical="center" wrapText="1"/>
    </xf>
    <xf numFmtId="0" fontId="9" fillId="0" borderId="40" xfId="14" applyFont="1" applyBorder="1" applyAlignment="1" applyProtection="1">
      <alignment horizontal="center" vertical="center" wrapText="1"/>
    </xf>
    <xf numFmtId="0" fontId="3" fillId="0" borderId="36" xfId="14" applyFont="1" applyBorder="1" applyAlignment="1" applyProtection="1">
      <alignment horizontal="center" vertical="center" wrapText="1"/>
    </xf>
    <xf numFmtId="0" fontId="3" fillId="0" borderId="8" xfId="14" applyFont="1" applyBorder="1" applyAlignment="1" applyProtection="1">
      <alignment horizontal="center" vertical="center" wrapText="1"/>
    </xf>
    <xf numFmtId="0" fontId="24" fillId="0" borderId="0" xfId="14" applyFont="1" applyBorder="1" applyAlignment="1" applyProtection="1">
      <alignment horizontal="left" vertical="center" wrapText="1"/>
    </xf>
    <xf numFmtId="0" fontId="24" fillId="0" borderId="5" xfId="14" applyFont="1" applyBorder="1" applyAlignment="1" applyProtection="1">
      <alignment horizontal="left" vertical="center" wrapText="1"/>
    </xf>
    <xf numFmtId="0" fontId="24" fillId="0" borderId="41" xfId="14" applyFont="1" applyFill="1" applyBorder="1" applyAlignment="1" applyProtection="1">
      <alignment horizontal="center" vertical="center" wrapText="1"/>
    </xf>
    <xf numFmtId="0" fontId="24" fillId="0" borderId="6" xfId="14" applyFont="1" applyFill="1" applyBorder="1" applyAlignment="1" applyProtection="1">
      <alignment horizontal="center" vertical="center" wrapText="1"/>
    </xf>
    <xf numFmtId="0" fontId="24" fillId="0" borderId="42" xfId="14" applyFont="1" applyFill="1" applyBorder="1" applyAlignment="1" applyProtection="1">
      <alignment horizontal="center" vertical="center" wrapText="1"/>
    </xf>
    <xf numFmtId="0" fontId="24" fillId="2" borderId="7" xfId="14" applyFont="1" applyFill="1" applyBorder="1" applyAlignment="1" applyProtection="1">
      <alignment horizontal="left" vertical="center"/>
      <protection locked="0"/>
    </xf>
    <xf numFmtId="0" fontId="22" fillId="2" borderId="16" xfId="14" applyFont="1" applyFill="1" applyBorder="1" applyAlignment="1" applyProtection="1">
      <alignment horizontal="left" vertical="center"/>
      <protection locked="0"/>
    </xf>
    <xf numFmtId="0" fontId="6" fillId="1" borderId="0" xfId="14" applyFont="1" applyFill="1" applyBorder="1" applyAlignment="1" applyProtection="1">
      <alignment horizontal="left" vertical="center" wrapText="1"/>
    </xf>
    <xf numFmtId="0" fontId="22" fillId="1" borderId="0" xfId="14" applyFont="1" applyFill="1" applyBorder="1" applyAlignment="1" applyProtection="1">
      <alignment horizontal="left" vertical="center" wrapText="1"/>
    </xf>
    <xf numFmtId="0" fontId="22" fillId="1" borderId="5" xfId="14" applyFont="1" applyFill="1" applyBorder="1" applyAlignment="1" applyProtection="1">
      <alignment horizontal="left" vertical="center" wrapText="1"/>
    </xf>
    <xf numFmtId="0" fontId="3" fillId="4" borderId="7" xfId="14" applyFont="1" applyFill="1" applyBorder="1" applyAlignment="1" applyProtection="1">
      <alignment horizontal="center" vertical="center"/>
    </xf>
    <xf numFmtId="0" fontId="3" fillId="0" borderId="0" xfId="14" applyFont="1" applyBorder="1" applyAlignment="1" applyProtection="1">
      <alignment horizontal="left" vertical="center" wrapText="1" indent="1"/>
    </xf>
    <xf numFmtId="0" fontId="3" fillId="0" borderId="0" xfId="14" applyFont="1" applyFill="1" applyBorder="1" applyAlignment="1" applyProtection="1">
      <alignment horizontal="center" vertical="center" wrapText="1"/>
    </xf>
    <xf numFmtId="0" fontId="3" fillId="0" borderId="7" xfId="14" applyFont="1" applyBorder="1" applyAlignment="1" applyProtection="1">
      <alignment horizontal="center" vertical="center" wrapText="1"/>
    </xf>
    <xf numFmtId="167" fontId="28" fillId="3" borderId="14" xfId="0" applyNumberFormat="1" applyFont="1" applyFill="1" applyBorder="1" applyAlignment="1">
      <alignment horizontal="center"/>
    </xf>
    <xf numFmtId="167" fontId="28" fillId="3" borderId="13" xfId="0" applyNumberFormat="1" applyFont="1" applyFill="1" applyBorder="1" applyAlignment="1">
      <alignment horizontal="center"/>
    </xf>
    <xf numFmtId="167" fontId="28" fillId="3" borderId="36" xfId="0" applyNumberFormat="1" applyFont="1" applyFill="1" applyBorder="1" applyAlignment="1">
      <alignment horizontal="center"/>
    </xf>
    <xf numFmtId="167" fontId="28" fillId="3" borderId="15" xfId="0" applyNumberFormat="1" applyFont="1" applyFill="1" applyBorder="1" applyAlignment="1">
      <alignment horizontal="center"/>
    </xf>
    <xf numFmtId="167" fontId="28" fillId="3" borderId="39" xfId="0" applyNumberFormat="1" applyFont="1" applyFill="1" applyBorder="1" applyAlignment="1">
      <alignment horizontal="center"/>
    </xf>
    <xf numFmtId="167" fontId="28" fillId="3" borderId="45" xfId="0" applyNumberFormat="1" applyFont="1" applyFill="1" applyBorder="1" applyAlignment="1">
      <alignment horizontal="center"/>
    </xf>
    <xf numFmtId="0" fontId="22" fillId="0" borderId="0" xfId="14" applyFont="1" applyBorder="1" applyAlignment="1" applyProtection="1">
      <alignment horizontal="left" vertical="center" wrapText="1" indent="1"/>
    </xf>
    <xf numFmtId="49" fontId="24" fillId="2" borderId="7" xfId="14" applyNumberFormat="1" applyFont="1" applyFill="1" applyBorder="1" applyAlignment="1" applyProtection="1">
      <alignment horizontal="left" vertical="center"/>
      <protection locked="0"/>
    </xf>
    <xf numFmtId="0" fontId="22" fillId="0" borderId="0" xfId="14" applyFont="1" applyBorder="1" applyAlignment="1" applyProtection="1">
      <alignment horizontal="center" vertical="center"/>
    </xf>
    <xf numFmtId="0" fontId="22" fillId="0" borderId="7" xfId="14" applyFont="1" applyFill="1" applyBorder="1" applyAlignment="1" applyProtection="1">
      <alignment horizontal="center" vertical="center"/>
    </xf>
    <xf numFmtId="0" fontId="32" fillId="0" borderId="4" xfId="14" applyFont="1" applyBorder="1" applyAlignment="1" applyProtection="1">
      <alignment horizontal="center" vertical="center"/>
    </xf>
    <xf numFmtId="0" fontId="32" fillId="0" borderId="0" xfId="14" applyFont="1" applyBorder="1" applyAlignment="1" applyProtection="1">
      <alignment horizontal="center" vertical="center"/>
    </xf>
    <xf numFmtId="0" fontId="22" fillId="0" borderId="0" xfId="14" applyFont="1" applyBorder="1" applyAlignment="1" applyProtection="1">
      <alignment horizontal="center" vertical="center" wrapText="1"/>
    </xf>
    <xf numFmtId="0" fontId="22" fillId="0" borderId="36" xfId="14" applyFont="1" applyBorder="1" applyAlignment="1" applyProtection="1">
      <alignment horizontal="center" vertical="center" wrapText="1"/>
    </xf>
    <xf numFmtId="0" fontId="22" fillId="0" borderId="7" xfId="14" applyFont="1" applyBorder="1" applyAlignment="1" applyProtection="1">
      <alignment horizontal="center" vertical="center" wrapText="1"/>
    </xf>
    <xf numFmtId="0" fontId="5" fillId="1" borderId="0" xfId="14" applyFont="1" applyFill="1" applyBorder="1" applyAlignment="1" applyProtection="1">
      <alignment horizontal="left" vertical="center" wrapText="1"/>
    </xf>
    <xf numFmtId="0" fontId="22" fillId="0" borderId="0" xfId="14" applyFont="1" applyBorder="1" applyAlignment="1" applyProtection="1">
      <alignment horizontal="left" vertical="center" indent="1"/>
    </xf>
    <xf numFmtId="0" fontId="22" fillId="0" borderId="39" xfId="14" applyFont="1" applyBorder="1" applyAlignment="1" applyProtection="1">
      <alignment horizontal="center" vertical="center" wrapText="1"/>
    </xf>
    <xf numFmtId="0" fontId="22" fillId="0" borderId="12" xfId="14" applyFont="1" applyBorder="1" applyAlignment="1" applyProtection="1">
      <alignment horizontal="center" vertical="center" wrapText="1"/>
    </xf>
    <xf numFmtId="0" fontId="22" fillId="0" borderId="40" xfId="14" applyFont="1" applyBorder="1" applyAlignment="1" applyProtection="1">
      <alignment horizontal="center" vertical="center" wrapText="1"/>
    </xf>
  </cellXfs>
  <cellStyles count="19">
    <cellStyle name="Hyperlink 2" xfId="1"/>
    <cellStyle name="Hyperlink 3" xfId="2"/>
    <cellStyle name="Komma" xfId="3" builtinId="3"/>
    <cellStyle name="Komma 2" xfId="4"/>
    <cellStyle name="Standard" xfId="0" builtinId="0"/>
    <cellStyle name="Standard 2" xfId="5"/>
    <cellStyle name="Standard 2 2" xfId="6"/>
    <cellStyle name="Standard 3" xfId="7"/>
    <cellStyle name="Standard 4" xfId="8"/>
    <cellStyle name="Standard 4 2" xfId="9"/>
    <cellStyle name="Standard 4 3" xfId="10"/>
    <cellStyle name="Standard 5" xfId="11"/>
    <cellStyle name="Standard 5 2" xfId="12"/>
    <cellStyle name="Standard 5 2 2" xfId="13"/>
    <cellStyle name="Standard 5 2 3" xfId="14"/>
    <cellStyle name="Standard 5 3" xfId="15"/>
    <cellStyle name="Standard 5 4" xfId="16"/>
    <cellStyle name="Standard 6" xfId="17"/>
    <cellStyle name="Standard 7" xfId="18"/>
  </cellStyles>
  <dxfs count="0"/>
  <tableStyles count="0" defaultTableStyle="TableStyleMedium9" defaultPivotStyle="PivotStyleLight16"/>
  <colors>
    <mruColors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5" fmlaLink="$A$58" fmlaRange="$B$116:$B$117" noThreeD="1" sel="2" val="0"/>
</file>

<file path=xl/ctrlProps/ctrlProp2.xml><?xml version="1.0" encoding="utf-8"?>
<formControlPr xmlns="http://schemas.microsoft.com/office/spreadsheetml/2009/9/main" objectType="Drop" dropStyle="combo" dx="15" fmlaLink="$A$58" fmlaRange="$B$116:$B$117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25</xdr:row>
      <xdr:rowOff>0</xdr:rowOff>
    </xdr:from>
    <xdr:to>
      <xdr:col>4</xdr:col>
      <xdr:colOff>507113</xdr:colOff>
      <xdr:row>30</xdr:row>
      <xdr:rowOff>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667250"/>
          <a:ext cx="2278763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57</xdr:row>
          <xdr:rowOff>0</xdr:rowOff>
        </xdr:from>
        <xdr:to>
          <xdr:col>5</xdr:col>
          <xdr:colOff>276225</xdr:colOff>
          <xdr:row>58</xdr:row>
          <xdr:rowOff>9525</xdr:rowOff>
        </xdr:to>
        <xdr:sp macro="" textlink="">
          <xdr:nvSpPr>
            <xdr:cNvPr id="17409" name="Drop Down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56</xdr:row>
          <xdr:rowOff>209550</xdr:rowOff>
        </xdr:from>
        <xdr:to>
          <xdr:col>5</xdr:col>
          <xdr:colOff>295275</xdr:colOff>
          <xdr:row>58</xdr:row>
          <xdr:rowOff>9525</xdr:rowOff>
        </xdr:to>
        <xdr:sp macro="" textlink="">
          <xdr:nvSpPr>
            <xdr:cNvPr id="16395" name="Drop Down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4.xml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23"/>
  <sheetViews>
    <sheetView showGridLines="0" tabSelected="1" zoomScaleNormal="100" zoomScaleSheetLayoutView="115" workbookViewId="0"/>
  </sheetViews>
  <sheetFormatPr baseColWidth="10" defaultColWidth="11" defaultRowHeight="14.25" x14ac:dyDescent="0.2"/>
  <cols>
    <col min="1" max="1" width="1.5703125" style="5" customWidth="1"/>
    <col min="2" max="2" width="2.85546875" style="5" customWidth="1"/>
    <col min="3" max="9" width="11" style="5"/>
    <col min="10" max="10" width="16.7109375" style="5" customWidth="1"/>
    <col min="11" max="16384" width="11" style="5"/>
  </cols>
  <sheetData>
    <row r="1" spans="2:3" ht="18" x14ac:dyDescent="0.25">
      <c r="B1" s="8" t="s">
        <v>59</v>
      </c>
    </row>
    <row r="2" spans="2:3" ht="18" x14ac:dyDescent="0.25">
      <c r="B2" s="178" t="s">
        <v>147</v>
      </c>
    </row>
    <row r="3" spans="2:3" ht="18" x14ac:dyDescent="0.25">
      <c r="B3" s="8"/>
    </row>
    <row r="4" spans="2:3" x14ac:dyDescent="0.2">
      <c r="B4" s="5" t="s">
        <v>62</v>
      </c>
    </row>
    <row r="6" spans="2:3" x14ac:dyDescent="0.2">
      <c r="B6" s="6"/>
      <c r="C6" s="5" t="s">
        <v>60</v>
      </c>
    </row>
    <row r="8" spans="2:3" x14ac:dyDescent="0.2">
      <c r="B8" s="7"/>
      <c r="C8" s="5" t="s">
        <v>58</v>
      </c>
    </row>
    <row r="10" spans="2:3" x14ac:dyDescent="0.2">
      <c r="C10" s="144" t="s">
        <v>63</v>
      </c>
    </row>
    <row r="12" spans="2:3" x14ac:dyDescent="0.2">
      <c r="B12" s="5" t="s">
        <v>61</v>
      </c>
    </row>
    <row r="14" spans="2:3" x14ac:dyDescent="0.2">
      <c r="B14" s="5" t="s">
        <v>108</v>
      </c>
    </row>
    <row r="15" spans="2:3" x14ac:dyDescent="0.2">
      <c r="B15" s="5" t="s">
        <v>109</v>
      </c>
    </row>
    <row r="16" spans="2:3" x14ac:dyDescent="0.2">
      <c r="B16" s="5" t="s">
        <v>110</v>
      </c>
    </row>
    <row r="18" spans="2:2" x14ac:dyDescent="0.2">
      <c r="B18" s="5" t="s">
        <v>77</v>
      </c>
    </row>
    <row r="19" spans="2:2" x14ac:dyDescent="0.2">
      <c r="B19" s="144" t="s">
        <v>149</v>
      </c>
    </row>
    <row r="22" spans="2:2" x14ac:dyDescent="0.2">
      <c r="B22" s="144"/>
    </row>
    <row r="23" spans="2:2" x14ac:dyDescent="0.2">
      <c r="B23" s="144" t="s">
        <v>208</v>
      </c>
    </row>
  </sheetData>
  <sheetProtection algorithmName="SHA-512" hashValue="8lrq8jZwpGjPHuEi4hBz4Ej8x9ChNYb0FM7Ppl9qhXvLgdF73TsNJz739Zh37SiORMzWBfFLPPwUNl03UrxlYQ==" saltValue="c69o04O2AwoBz0GLqjeKow==" spinCount="100000" sheet="1" objects="1" scenarios="1"/>
  <printOptions horizontalCentered="1"/>
  <pageMargins left="0.59055118110236227" right="0.59055118110236227" top="0.59055118110236227" bottom="0.59055118110236227" header="0.31496062992125984" footer="0.39370078740157483"/>
  <pageSetup paperSize="9" scale="91" fitToWidth="2" fitToHeight="2" orientation="portrait" r:id="rId1"/>
  <headerFooter>
    <oddFooter>&amp;L&amp;"Arial,Standard"&amp;10Ministerium für Ernährung, Ländlichen Raum und Verbraucherschutz&amp;R&amp;"Arial,Standard"&amp;10FAKT II G2 - Version 8, 13.02.2024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9"/>
  <sheetViews>
    <sheetView showGridLines="0" zoomScaleNormal="100" workbookViewId="0"/>
  </sheetViews>
  <sheetFormatPr baseColWidth="10" defaultColWidth="11" defaultRowHeight="14.25" x14ac:dyDescent="0.2"/>
  <cols>
    <col min="1" max="1" width="5.5703125" style="144" customWidth="1"/>
    <col min="2" max="2" width="110" style="144" bestFit="1" customWidth="1"/>
    <col min="3" max="16384" width="11" style="144"/>
  </cols>
  <sheetData>
    <row r="1" spans="1:2" ht="18" x14ac:dyDescent="0.25">
      <c r="A1" s="8" t="s">
        <v>148</v>
      </c>
    </row>
    <row r="3" spans="1:2" ht="15" x14ac:dyDescent="0.25">
      <c r="A3" s="9" t="s">
        <v>65</v>
      </c>
      <c r="B3" s="9" t="s">
        <v>64</v>
      </c>
    </row>
    <row r="4" spans="1:2" ht="15" x14ac:dyDescent="0.25">
      <c r="A4" s="9"/>
      <c r="B4" s="144" t="s">
        <v>68</v>
      </c>
    </row>
    <row r="5" spans="1:2" ht="15" x14ac:dyDescent="0.25">
      <c r="A5" s="9"/>
      <c r="B5" s="144" t="s">
        <v>69</v>
      </c>
    </row>
    <row r="6" spans="1:2" ht="15" x14ac:dyDescent="0.25">
      <c r="A6" s="9"/>
      <c r="B6" s="144" t="s">
        <v>175</v>
      </c>
    </row>
    <row r="7" spans="1:2" ht="15" x14ac:dyDescent="0.25">
      <c r="A7" s="9"/>
    </row>
    <row r="8" spans="1:2" ht="15" x14ac:dyDescent="0.25">
      <c r="A8" s="9" t="s">
        <v>66</v>
      </c>
      <c r="B8" s="9" t="s">
        <v>180</v>
      </c>
    </row>
    <row r="9" spans="1:2" ht="15" x14ac:dyDescent="0.25">
      <c r="A9" s="9"/>
      <c r="B9" s="144" t="s">
        <v>181</v>
      </c>
    </row>
    <row r="10" spans="1:2" ht="15" x14ac:dyDescent="0.25">
      <c r="A10" s="9"/>
      <c r="B10" s="144" t="s">
        <v>182</v>
      </c>
    </row>
    <row r="11" spans="1:2" ht="15" x14ac:dyDescent="0.25">
      <c r="A11" s="9"/>
    </row>
    <row r="12" spans="1:2" ht="15" x14ac:dyDescent="0.25">
      <c r="A12" s="9" t="s">
        <v>67</v>
      </c>
      <c r="B12" s="9" t="s">
        <v>178</v>
      </c>
    </row>
    <row r="13" spans="1:2" x14ac:dyDescent="0.2">
      <c r="B13" s="144" t="s">
        <v>179</v>
      </c>
    </row>
    <row r="14" spans="1:2" x14ac:dyDescent="0.2">
      <c r="B14" s="144" t="s">
        <v>177</v>
      </c>
    </row>
    <row r="16" spans="1:2" ht="15" x14ac:dyDescent="0.25">
      <c r="A16" s="9" t="s">
        <v>70</v>
      </c>
      <c r="B16" s="9" t="s">
        <v>188</v>
      </c>
    </row>
    <row r="17" spans="1:2" x14ac:dyDescent="0.2">
      <c r="B17" s="144" t="s">
        <v>190</v>
      </c>
    </row>
    <row r="19" spans="1:2" ht="15" x14ac:dyDescent="0.25">
      <c r="A19" s="9" t="s">
        <v>71</v>
      </c>
      <c r="B19" s="9" t="s">
        <v>189</v>
      </c>
    </row>
    <row r="20" spans="1:2" x14ac:dyDescent="0.2">
      <c r="B20" s="144" t="s">
        <v>191</v>
      </c>
    </row>
    <row r="22" spans="1:2" ht="15" x14ac:dyDescent="0.25">
      <c r="A22" s="9" t="s">
        <v>192</v>
      </c>
      <c r="B22" s="9" t="s">
        <v>114</v>
      </c>
    </row>
    <row r="23" spans="1:2" x14ac:dyDescent="0.2">
      <c r="B23" s="144" t="s">
        <v>136</v>
      </c>
    </row>
    <row r="24" spans="1:2" x14ac:dyDescent="0.2">
      <c r="B24" s="144" t="s">
        <v>137</v>
      </c>
    </row>
    <row r="26" spans="1:2" ht="15" x14ac:dyDescent="0.25">
      <c r="A26" s="9" t="s">
        <v>72</v>
      </c>
      <c r="B26" s="9" t="s">
        <v>73</v>
      </c>
    </row>
    <row r="27" spans="1:2" x14ac:dyDescent="0.2">
      <c r="B27" s="144" t="s">
        <v>79</v>
      </c>
    </row>
    <row r="28" spans="1:2" x14ac:dyDescent="0.2">
      <c r="B28" s="144" t="s">
        <v>80</v>
      </c>
    </row>
    <row r="30" spans="1:2" ht="15" x14ac:dyDescent="0.25">
      <c r="A30" s="9" t="s">
        <v>194</v>
      </c>
      <c r="B30" s="9" t="s">
        <v>74</v>
      </c>
    </row>
    <row r="31" spans="1:2" x14ac:dyDescent="0.2">
      <c r="B31" s="144" t="s">
        <v>81</v>
      </c>
    </row>
    <row r="32" spans="1:2" x14ac:dyDescent="0.2">
      <c r="B32" s="144" t="s">
        <v>82</v>
      </c>
    </row>
    <row r="34" spans="1:2" ht="15" x14ac:dyDescent="0.25">
      <c r="A34" s="9" t="s">
        <v>195</v>
      </c>
      <c r="B34" s="9" t="s">
        <v>76</v>
      </c>
    </row>
    <row r="35" spans="1:2" x14ac:dyDescent="0.2">
      <c r="B35" s="144" t="s">
        <v>75</v>
      </c>
    </row>
    <row r="37" spans="1:2" ht="15" x14ac:dyDescent="0.25">
      <c r="A37" s="9" t="s">
        <v>196</v>
      </c>
      <c r="B37" s="9" t="s">
        <v>112</v>
      </c>
    </row>
    <row r="38" spans="1:2" x14ac:dyDescent="0.2">
      <c r="B38" s="144" t="s">
        <v>113</v>
      </c>
    </row>
    <row r="39" spans="1:2" x14ac:dyDescent="0.2">
      <c r="B39" s="144" t="s">
        <v>115</v>
      </c>
    </row>
  </sheetData>
  <sheetProtection algorithmName="SHA-512" hashValue="AxS8+U1tJ9IvOaGU/OWCJWrbqR5jCpCO2NH7xVhyf2kaol3wJJZMeVKADO6xgK9VHUyZyOixtLov8msUKkyKHA==" saltValue="5bxGhF3RQpvJ7klgxfvNqQ==" spinCount="100000" sheet="1" objects="1" scenarios="1"/>
  <printOptions horizontalCentered="1"/>
  <pageMargins left="0.59055118110236227" right="0.59055118110236227" top="0.59055118110236227" bottom="0.59055118110236227" header="0.31496062992125984" footer="0.39370078740157483"/>
  <pageSetup paperSize="9" scale="78" orientation="portrait" r:id="rId1"/>
  <headerFooter>
    <oddFooter>&amp;L&amp;"Arial,Standard"&amp;10Ministerium für Ernährung, Ländlichen Raum und Verbraucherschutz&amp;R&amp;"Arial,Standard"&amp;10FAKT II G2 - Version 8, 13.02.2024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B117"/>
  <sheetViews>
    <sheetView showGridLines="0" zoomScale="90" zoomScaleNormal="90" zoomScaleSheetLayoutView="40" zoomScalePageLayoutView="85" workbookViewId="0"/>
  </sheetViews>
  <sheetFormatPr baseColWidth="10" defaultColWidth="11.42578125" defaultRowHeight="14.25" x14ac:dyDescent="0.2"/>
  <cols>
    <col min="1" max="1" width="2.85546875" style="125" customWidth="1"/>
    <col min="2" max="2" width="7.7109375" style="5" customWidth="1"/>
    <col min="3" max="3" width="10.7109375" style="147" customWidth="1"/>
    <col min="4" max="5" width="10.7109375" style="5" customWidth="1"/>
    <col min="6" max="8" width="14.7109375" style="5" customWidth="1"/>
    <col min="9" max="9" width="10.7109375" style="5" customWidth="1"/>
    <col min="10" max="10" width="4.7109375" style="5" customWidth="1"/>
    <col min="11" max="11" width="9.7109375" style="5" customWidth="1"/>
    <col min="12" max="12" width="7.7109375" style="5" customWidth="1"/>
    <col min="13" max="14" width="10.7109375" style="5" customWidth="1"/>
    <col min="15" max="17" width="14.7109375" style="5" customWidth="1"/>
    <col min="18" max="18" width="10.7109375" style="5" customWidth="1"/>
    <col min="19" max="19" width="4.7109375" style="5" customWidth="1"/>
    <col min="20" max="21" width="9.7109375" style="125" customWidth="1"/>
    <col min="22" max="22" width="15.42578125" style="155" customWidth="1"/>
    <col min="23" max="24" width="12.140625" style="155" customWidth="1"/>
    <col min="25" max="25" width="18.5703125" style="5" customWidth="1"/>
    <col min="26" max="16384" width="11.42578125" style="5"/>
  </cols>
  <sheetData>
    <row r="1" spans="2:28" ht="20.25" x14ac:dyDescent="0.3">
      <c r="B1" s="80" t="s">
        <v>87</v>
      </c>
      <c r="C1" s="146"/>
      <c r="D1" s="9"/>
      <c r="E1" s="9"/>
      <c r="F1" s="9"/>
      <c r="G1" s="9"/>
      <c r="H1" s="9"/>
    </row>
    <row r="3" spans="2:28" ht="18" x14ac:dyDescent="0.25">
      <c r="B3" s="81" t="s">
        <v>88</v>
      </c>
      <c r="C3" s="168"/>
      <c r="D3" s="86"/>
      <c r="E3" s="86"/>
      <c r="F3" s="86"/>
      <c r="G3" s="145" t="str">
        <f>'Schweine Einstieg G2.1'!H1</f>
        <v/>
      </c>
    </row>
    <row r="4" spans="2:28" ht="15" x14ac:dyDescent="0.25">
      <c r="C4" s="148"/>
    </row>
    <row r="5" spans="2:28" ht="15.75" x14ac:dyDescent="0.25">
      <c r="B5" s="90" t="s">
        <v>98</v>
      </c>
      <c r="C5" s="148"/>
      <c r="D5" s="88"/>
      <c r="E5" s="89"/>
      <c r="F5" s="89"/>
      <c r="G5" s="89"/>
      <c r="H5" s="98" t="s">
        <v>100</v>
      </c>
      <c r="I5" s="99">
        <v>0.7</v>
      </c>
      <c r="J5" s="103" t="s">
        <v>99</v>
      </c>
      <c r="L5" s="90" t="s">
        <v>89</v>
      </c>
      <c r="M5" s="88"/>
      <c r="N5" s="89"/>
      <c r="O5" s="89"/>
      <c r="P5" s="89"/>
      <c r="Q5" s="98" t="s">
        <v>100</v>
      </c>
      <c r="R5" s="99">
        <v>0.25</v>
      </c>
      <c r="S5" s="103" t="s">
        <v>99</v>
      </c>
      <c r="T5" s="126"/>
      <c r="U5" s="126"/>
      <c r="V5" s="90" t="s">
        <v>170</v>
      </c>
      <c r="Y5" s="89"/>
      <c r="Z5" s="89"/>
      <c r="AA5" s="89"/>
      <c r="AB5" s="89"/>
    </row>
    <row r="6" spans="2:28" ht="16.5" thickBot="1" x14ac:dyDescent="0.3">
      <c r="B6" s="87"/>
      <c r="D6" s="88"/>
      <c r="E6" s="89"/>
      <c r="F6" s="89"/>
      <c r="G6" s="89"/>
      <c r="H6" s="89"/>
      <c r="I6" s="89"/>
      <c r="J6" s="89"/>
      <c r="L6" s="87"/>
      <c r="M6" s="88"/>
      <c r="N6" s="89"/>
      <c r="O6" s="89"/>
      <c r="P6" s="89"/>
      <c r="Q6" s="89"/>
      <c r="R6" s="89"/>
      <c r="S6" s="89"/>
      <c r="T6" s="126"/>
      <c r="U6" s="126"/>
      <c r="V6" s="156"/>
      <c r="W6" s="156"/>
      <c r="X6" s="156"/>
      <c r="Y6" s="89"/>
      <c r="Z6" s="89"/>
      <c r="AA6" s="89"/>
      <c r="AB6" s="89"/>
    </row>
    <row r="7" spans="2:28" ht="48.6" customHeight="1" x14ac:dyDescent="0.2">
      <c r="B7" s="100" t="s">
        <v>96</v>
      </c>
      <c r="C7" s="149" t="s">
        <v>169</v>
      </c>
      <c r="D7" s="101" t="s">
        <v>92</v>
      </c>
      <c r="E7" s="101" t="s">
        <v>93</v>
      </c>
      <c r="F7" s="91" t="s">
        <v>94</v>
      </c>
      <c r="G7" s="92" t="s">
        <v>104</v>
      </c>
      <c r="H7" s="92" t="s">
        <v>97</v>
      </c>
      <c r="I7" s="286" t="s">
        <v>95</v>
      </c>
      <c r="J7" s="287"/>
      <c r="L7" s="100" t="s">
        <v>96</v>
      </c>
      <c r="M7" s="101" t="s">
        <v>92</v>
      </c>
      <c r="N7" s="101" t="s">
        <v>93</v>
      </c>
      <c r="O7" s="91" t="s">
        <v>94</v>
      </c>
      <c r="P7" s="92" t="s">
        <v>104</v>
      </c>
      <c r="Q7" s="92" t="s">
        <v>97</v>
      </c>
      <c r="R7" s="286" t="s">
        <v>95</v>
      </c>
      <c r="S7" s="287"/>
      <c r="T7" s="265"/>
      <c r="U7" s="266"/>
      <c r="V7" s="158" t="s">
        <v>151</v>
      </c>
      <c r="W7" s="158" t="s">
        <v>150</v>
      </c>
      <c r="X7" s="158" t="s">
        <v>152</v>
      </c>
      <c r="Y7" s="105"/>
      <c r="Z7" s="105"/>
      <c r="AA7" s="105"/>
      <c r="AB7" s="104"/>
    </row>
    <row r="8" spans="2:28" ht="18" x14ac:dyDescent="0.2">
      <c r="B8" s="84"/>
      <c r="C8" s="150" t="s">
        <v>103</v>
      </c>
      <c r="D8" s="102" t="s">
        <v>102</v>
      </c>
      <c r="E8" s="102" t="s">
        <v>102</v>
      </c>
      <c r="F8" s="102" t="s">
        <v>101</v>
      </c>
      <c r="G8" s="102" t="s">
        <v>101</v>
      </c>
      <c r="H8" s="85" t="s">
        <v>101</v>
      </c>
      <c r="I8" s="288" t="s">
        <v>103</v>
      </c>
      <c r="J8" s="289"/>
      <c r="L8" s="84"/>
      <c r="M8" s="102" t="s">
        <v>102</v>
      </c>
      <c r="N8" s="102" t="s">
        <v>102</v>
      </c>
      <c r="O8" s="102" t="s">
        <v>101</v>
      </c>
      <c r="P8" s="102" t="s">
        <v>101</v>
      </c>
      <c r="Q8" s="85" t="s">
        <v>101</v>
      </c>
      <c r="R8" s="288" t="s">
        <v>103</v>
      </c>
      <c r="S8" s="289"/>
      <c r="T8" s="265"/>
      <c r="U8" s="266"/>
      <c r="V8" s="160" t="s">
        <v>103</v>
      </c>
      <c r="W8" s="160" t="s">
        <v>103</v>
      </c>
      <c r="X8" s="160" t="s">
        <v>103</v>
      </c>
      <c r="Y8" s="105"/>
      <c r="Z8" s="105"/>
      <c r="AA8" s="105"/>
      <c r="AB8" s="104"/>
    </row>
    <row r="9" spans="2:28" x14ac:dyDescent="0.2">
      <c r="B9" s="83">
        <v>1</v>
      </c>
      <c r="C9" s="151"/>
      <c r="D9" s="122"/>
      <c r="E9" s="122"/>
      <c r="F9" s="222">
        <f>D9*E9</f>
        <v>0</v>
      </c>
      <c r="G9" s="122"/>
      <c r="H9" s="222">
        <f>F9-G9</f>
        <v>0</v>
      </c>
      <c r="I9" s="290">
        <f t="shared" ref="I9:I52" si="0">ROUNDDOWN(H9/$I$5,0)</f>
        <v>0</v>
      </c>
      <c r="J9" s="291"/>
      <c r="L9" s="83">
        <v>1</v>
      </c>
      <c r="M9" s="122"/>
      <c r="N9" s="122"/>
      <c r="O9" s="222">
        <f>M9*N9</f>
        <v>0</v>
      </c>
      <c r="P9" s="122"/>
      <c r="Q9" s="222">
        <f>O9-P9</f>
        <v>0</v>
      </c>
      <c r="R9" s="290">
        <f>ROUNDDOWN(Q9/$R$5,0)</f>
        <v>0</v>
      </c>
      <c r="S9" s="291"/>
      <c r="T9" s="267"/>
      <c r="U9" s="268"/>
      <c r="V9" s="190"/>
      <c r="W9" s="254">
        <f t="shared" ref="W9:W52" si="1">MIN(R9,I9,V9)</f>
        <v>0</v>
      </c>
      <c r="X9" s="254">
        <f t="shared" ref="X9:X52" si="2">W9*C9</f>
        <v>0</v>
      </c>
      <c r="Y9" s="89"/>
      <c r="Z9" s="89"/>
      <c r="AA9" s="89"/>
      <c r="AB9" s="89"/>
    </row>
    <row r="10" spans="2:28" x14ac:dyDescent="0.2">
      <c r="B10" s="82">
        <v>2</v>
      </c>
      <c r="C10" s="152"/>
      <c r="D10" s="122"/>
      <c r="E10" s="122"/>
      <c r="F10" s="223">
        <f t="shared" ref="F10:F52" si="3">D10*E10</f>
        <v>0</v>
      </c>
      <c r="G10" s="122"/>
      <c r="H10" s="223">
        <f t="shared" ref="H10:H52" si="4">F10-G10</f>
        <v>0</v>
      </c>
      <c r="I10" s="290">
        <f t="shared" si="0"/>
        <v>0</v>
      </c>
      <c r="J10" s="291"/>
      <c r="L10" s="82">
        <v>2</v>
      </c>
      <c r="M10" s="122"/>
      <c r="N10" s="122"/>
      <c r="O10" s="223">
        <f t="shared" ref="O10:O52" si="5">M10*N10</f>
        <v>0</v>
      </c>
      <c r="P10" s="122"/>
      <c r="Q10" s="223">
        <f t="shared" ref="Q10:Q43" si="6">O10-P10</f>
        <v>0</v>
      </c>
      <c r="R10" s="290">
        <f t="shared" ref="R10:R52" si="7">ROUNDDOWN(Q10/$R$5,0)</f>
        <v>0</v>
      </c>
      <c r="S10" s="291"/>
      <c r="T10" s="267"/>
      <c r="U10" s="268"/>
      <c r="V10" s="190"/>
      <c r="W10" s="254">
        <f t="shared" si="1"/>
        <v>0</v>
      </c>
      <c r="X10" s="254">
        <f t="shared" si="2"/>
        <v>0</v>
      </c>
      <c r="Y10" s="89"/>
      <c r="Z10" s="89"/>
      <c r="AA10" s="89"/>
      <c r="AB10" s="89"/>
    </row>
    <row r="11" spans="2:28" x14ac:dyDescent="0.2">
      <c r="B11" s="82">
        <v>3</v>
      </c>
      <c r="C11" s="152"/>
      <c r="D11" s="122"/>
      <c r="E11" s="122"/>
      <c r="F11" s="223">
        <f t="shared" si="3"/>
        <v>0</v>
      </c>
      <c r="G11" s="122"/>
      <c r="H11" s="223">
        <f t="shared" si="4"/>
        <v>0</v>
      </c>
      <c r="I11" s="290">
        <f t="shared" si="0"/>
        <v>0</v>
      </c>
      <c r="J11" s="291"/>
      <c r="L11" s="82">
        <v>3</v>
      </c>
      <c r="M11" s="122"/>
      <c r="N11" s="122"/>
      <c r="O11" s="223">
        <f t="shared" si="5"/>
        <v>0</v>
      </c>
      <c r="P11" s="122"/>
      <c r="Q11" s="223">
        <f t="shared" si="6"/>
        <v>0</v>
      </c>
      <c r="R11" s="290">
        <f t="shared" si="7"/>
        <v>0</v>
      </c>
      <c r="S11" s="291"/>
      <c r="T11" s="267"/>
      <c r="U11" s="268"/>
      <c r="V11" s="190"/>
      <c r="W11" s="254">
        <f t="shared" si="1"/>
        <v>0</v>
      </c>
      <c r="X11" s="254">
        <f t="shared" si="2"/>
        <v>0</v>
      </c>
      <c r="Y11" s="89"/>
      <c r="Z11" s="89"/>
      <c r="AA11" s="89"/>
      <c r="AB11" s="89"/>
    </row>
    <row r="12" spans="2:28" x14ac:dyDescent="0.2">
      <c r="B12" s="82">
        <v>4</v>
      </c>
      <c r="C12" s="152"/>
      <c r="D12" s="123"/>
      <c r="E12" s="123"/>
      <c r="F12" s="223">
        <f t="shared" si="3"/>
        <v>0</v>
      </c>
      <c r="G12" s="123"/>
      <c r="H12" s="223">
        <f t="shared" si="4"/>
        <v>0</v>
      </c>
      <c r="I12" s="290">
        <f t="shared" si="0"/>
        <v>0</v>
      </c>
      <c r="J12" s="291"/>
      <c r="L12" s="82">
        <v>4</v>
      </c>
      <c r="M12" s="123"/>
      <c r="N12" s="123"/>
      <c r="O12" s="223">
        <f t="shared" si="5"/>
        <v>0</v>
      </c>
      <c r="P12" s="123"/>
      <c r="Q12" s="223">
        <f t="shared" si="6"/>
        <v>0</v>
      </c>
      <c r="R12" s="290">
        <f t="shared" si="7"/>
        <v>0</v>
      </c>
      <c r="S12" s="291"/>
      <c r="T12" s="267"/>
      <c r="U12" s="268"/>
      <c r="V12" s="191"/>
      <c r="W12" s="254">
        <f t="shared" si="1"/>
        <v>0</v>
      </c>
      <c r="X12" s="254">
        <f t="shared" si="2"/>
        <v>0</v>
      </c>
      <c r="Y12" s="89"/>
      <c r="Z12" s="89"/>
      <c r="AA12" s="89"/>
      <c r="AB12" s="89"/>
    </row>
    <row r="13" spans="2:28" x14ac:dyDescent="0.2">
      <c r="B13" s="82">
        <v>5</v>
      </c>
      <c r="C13" s="152"/>
      <c r="D13" s="123"/>
      <c r="E13" s="123"/>
      <c r="F13" s="223">
        <f t="shared" si="3"/>
        <v>0</v>
      </c>
      <c r="G13" s="123"/>
      <c r="H13" s="223">
        <f t="shared" si="4"/>
        <v>0</v>
      </c>
      <c r="I13" s="290">
        <f t="shared" si="0"/>
        <v>0</v>
      </c>
      <c r="J13" s="291"/>
      <c r="L13" s="82">
        <v>5</v>
      </c>
      <c r="M13" s="123"/>
      <c r="N13" s="123"/>
      <c r="O13" s="223">
        <f t="shared" si="5"/>
        <v>0</v>
      </c>
      <c r="P13" s="123"/>
      <c r="Q13" s="223">
        <f t="shared" si="6"/>
        <v>0</v>
      </c>
      <c r="R13" s="290">
        <f t="shared" si="7"/>
        <v>0</v>
      </c>
      <c r="S13" s="291"/>
      <c r="T13" s="267"/>
      <c r="U13" s="268"/>
      <c r="V13" s="191"/>
      <c r="W13" s="254">
        <f t="shared" si="1"/>
        <v>0</v>
      </c>
      <c r="X13" s="254">
        <f t="shared" si="2"/>
        <v>0</v>
      </c>
      <c r="Y13" s="89"/>
      <c r="Z13" s="89"/>
      <c r="AA13" s="89"/>
      <c r="AB13" s="89"/>
    </row>
    <row r="14" spans="2:28" x14ac:dyDescent="0.2">
      <c r="B14" s="82">
        <v>6</v>
      </c>
      <c r="C14" s="152"/>
      <c r="D14" s="123"/>
      <c r="E14" s="123"/>
      <c r="F14" s="223">
        <f t="shared" si="3"/>
        <v>0</v>
      </c>
      <c r="G14" s="123"/>
      <c r="H14" s="223">
        <f t="shared" si="4"/>
        <v>0</v>
      </c>
      <c r="I14" s="290">
        <f t="shared" si="0"/>
        <v>0</v>
      </c>
      <c r="J14" s="291"/>
      <c r="L14" s="82">
        <v>6</v>
      </c>
      <c r="M14" s="123"/>
      <c r="N14" s="123"/>
      <c r="O14" s="223">
        <f t="shared" si="5"/>
        <v>0</v>
      </c>
      <c r="P14" s="123"/>
      <c r="Q14" s="223">
        <f t="shared" si="6"/>
        <v>0</v>
      </c>
      <c r="R14" s="290">
        <f t="shared" si="7"/>
        <v>0</v>
      </c>
      <c r="S14" s="291"/>
      <c r="T14" s="267"/>
      <c r="U14" s="268"/>
      <c r="V14" s="191"/>
      <c r="W14" s="254">
        <f t="shared" si="1"/>
        <v>0</v>
      </c>
      <c r="X14" s="254">
        <f t="shared" si="2"/>
        <v>0</v>
      </c>
      <c r="Y14" s="89"/>
      <c r="Z14" s="89"/>
      <c r="AA14" s="89"/>
      <c r="AB14" s="89"/>
    </row>
    <row r="15" spans="2:28" x14ac:dyDescent="0.2">
      <c r="B15" s="82">
        <v>7</v>
      </c>
      <c r="C15" s="152"/>
      <c r="D15" s="123"/>
      <c r="E15" s="123"/>
      <c r="F15" s="223">
        <f t="shared" si="3"/>
        <v>0</v>
      </c>
      <c r="G15" s="123"/>
      <c r="H15" s="223">
        <f t="shared" si="4"/>
        <v>0</v>
      </c>
      <c r="I15" s="290">
        <f t="shared" si="0"/>
        <v>0</v>
      </c>
      <c r="J15" s="291"/>
      <c r="L15" s="82">
        <v>7</v>
      </c>
      <c r="M15" s="123"/>
      <c r="N15" s="123"/>
      <c r="O15" s="223">
        <f t="shared" si="5"/>
        <v>0</v>
      </c>
      <c r="P15" s="123"/>
      <c r="Q15" s="223">
        <f t="shared" si="6"/>
        <v>0</v>
      </c>
      <c r="R15" s="290">
        <f t="shared" si="7"/>
        <v>0</v>
      </c>
      <c r="S15" s="291"/>
      <c r="T15" s="267"/>
      <c r="U15" s="268"/>
      <c r="V15" s="191"/>
      <c r="W15" s="254">
        <f t="shared" si="1"/>
        <v>0</v>
      </c>
      <c r="X15" s="254">
        <f t="shared" si="2"/>
        <v>0</v>
      </c>
      <c r="Y15" s="89"/>
      <c r="Z15" s="89"/>
      <c r="AA15" s="89"/>
      <c r="AB15" s="89"/>
    </row>
    <row r="16" spans="2:28" x14ac:dyDescent="0.2">
      <c r="B16" s="82">
        <v>8</v>
      </c>
      <c r="C16" s="152"/>
      <c r="D16" s="123"/>
      <c r="E16" s="123"/>
      <c r="F16" s="223">
        <f t="shared" si="3"/>
        <v>0</v>
      </c>
      <c r="G16" s="123"/>
      <c r="H16" s="223">
        <f t="shared" si="4"/>
        <v>0</v>
      </c>
      <c r="I16" s="290">
        <f t="shared" si="0"/>
        <v>0</v>
      </c>
      <c r="J16" s="291"/>
      <c r="L16" s="82">
        <v>8</v>
      </c>
      <c r="M16" s="123"/>
      <c r="N16" s="123"/>
      <c r="O16" s="223">
        <f t="shared" si="5"/>
        <v>0</v>
      </c>
      <c r="P16" s="123"/>
      <c r="Q16" s="223">
        <f t="shared" si="6"/>
        <v>0</v>
      </c>
      <c r="R16" s="290">
        <f t="shared" si="7"/>
        <v>0</v>
      </c>
      <c r="S16" s="291"/>
      <c r="T16" s="267"/>
      <c r="U16" s="268"/>
      <c r="V16" s="191"/>
      <c r="W16" s="254">
        <f t="shared" si="1"/>
        <v>0</v>
      </c>
      <c r="X16" s="254">
        <f t="shared" si="2"/>
        <v>0</v>
      </c>
      <c r="Y16" s="89"/>
      <c r="Z16" s="89"/>
      <c r="AA16" s="89"/>
      <c r="AB16" s="89"/>
    </row>
    <row r="17" spans="2:28" x14ac:dyDescent="0.2">
      <c r="B17" s="82">
        <v>9</v>
      </c>
      <c r="C17" s="152"/>
      <c r="D17" s="123"/>
      <c r="E17" s="123"/>
      <c r="F17" s="223">
        <f t="shared" si="3"/>
        <v>0</v>
      </c>
      <c r="G17" s="123"/>
      <c r="H17" s="223">
        <f t="shared" si="4"/>
        <v>0</v>
      </c>
      <c r="I17" s="290">
        <f t="shared" si="0"/>
        <v>0</v>
      </c>
      <c r="J17" s="291"/>
      <c r="L17" s="82">
        <v>9</v>
      </c>
      <c r="M17" s="123"/>
      <c r="N17" s="123"/>
      <c r="O17" s="223">
        <f t="shared" si="5"/>
        <v>0</v>
      </c>
      <c r="P17" s="123"/>
      <c r="Q17" s="223">
        <f t="shared" si="6"/>
        <v>0</v>
      </c>
      <c r="R17" s="290">
        <f t="shared" si="7"/>
        <v>0</v>
      </c>
      <c r="S17" s="291"/>
      <c r="T17" s="267"/>
      <c r="U17" s="268"/>
      <c r="V17" s="191"/>
      <c r="W17" s="254">
        <f t="shared" si="1"/>
        <v>0</v>
      </c>
      <c r="X17" s="254">
        <f t="shared" si="2"/>
        <v>0</v>
      </c>
      <c r="Y17" s="89"/>
      <c r="Z17" s="89"/>
      <c r="AA17" s="89"/>
      <c r="AB17" s="89"/>
    </row>
    <row r="18" spans="2:28" x14ac:dyDescent="0.2">
      <c r="B18" s="82">
        <v>10</v>
      </c>
      <c r="C18" s="152"/>
      <c r="D18" s="123"/>
      <c r="E18" s="123"/>
      <c r="F18" s="223">
        <f t="shared" si="3"/>
        <v>0</v>
      </c>
      <c r="G18" s="123"/>
      <c r="H18" s="223">
        <f t="shared" si="4"/>
        <v>0</v>
      </c>
      <c r="I18" s="290">
        <f t="shared" si="0"/>
        <v>0</v>
      </c>
      <c r="J18" s="291"/>
      <c r="L18" s="82">
        <v>10</v>
      </c>
      <c r="M18" s="123"/>
      <c r="N18" s="123"/>
      <c r="O18" s="223">
        <f t="shared" si="5"/>
        <v>0</v>
      </c>
      <c r="P18" s="123"/>
      <c r="Q18" s="223">
        <f t="shared" si="6"/>
        <v>0</v>
      </c>
      <c r="R18" s="290">
        <f t="shared" si="7"/>
        <v>0</v>
      </c>
      <c r="S18" s="291"/>
      <c r="T18" s="267"/>
      <c r="U18" s="268"/>
      <c r="V18" s="191"/>
      <c r="W18" s="254">
        <f t="shared" si="1"/>
        <v>0</v>
      </c>
      <c r="X18" s="254">
        <f t="shared" si="2"/>
        <v>0</v>
      </c>
      <c r="Y18" s="89"/>
      <c r="Z18" s="89"/>
      <c r="AA18" s="89"/>
      <c r="AB18" s="89"/>
    </row>
    <row r="19" spans="2:28" x14ac:dyDescent="0.2">
      <c r="B19" s="82">
        <v>11</v>
      </c>
      <c r="C19" s="152"/>
      <c r="D19" s="123"/>
      <c r="E19" s="123"/>
      <c r="F19" s="223">
        <f t="shared" si="3"/>
        <v>0</v>
      </c>
      <c r="G19" s="123"/>
      <c r="H19" s="223">
        <f t="shared" si="4"/>
        <v>0</v>
      </c>
      <c r="I19" s="290">
        <f t="shared" si="0"/>
        <v>0</v>
      </c>
      <c r="J19" s="291"/>
      <c r="L19" s="82">
        <v>11</v>
      </c>
      <c r="M19" s="123"/>
      <c r="N19" s="123"/>
      <c r="O19" s="223">
        <f t="shared" si="5"/>
        <v>0</v>
      </c>
      <c r="P19" s="123"/>
      <c r="Q19" s="223">
        <f t="shared" si="6"/>
        <v>0</v>
      </c>
      <c r="R19" s="290">
        <f t="shared" si="7"/>
        <v>0</v>
      </c>
      <c r="S19" s="291"/>
      <c r="T19" s="267"/>
      <c r="U19" s="268"/>
      <c r="V19" s="191"/>
      <c r="W19" s="254">
        <f t="shared" si="1"/>
        <v>0</v>
      </c>
      <c r="X19" s="254">
        <f t="shared" si="2"/>
        <v>0</v>
      </c>
      <c r="Y19" s="89"/>
      <c r="Z19" s="89"/>
      <c r="AA19" s="89"/>
      <c r="AB19" s="89"/>
    </row>
    <row r="20" spans="2:28" x14ac:dyDescent="0.2">
      <c r="B20" s="82">
        <v>12</v>
      </c>
      <c r="C20" s="152"/>
      <c r="D20" s="123"/>
      <c r="E20" s="123"/>
      <c r="F20" s="223">
        <f t="shared" si="3"/>
        <v>0</v>
      </c>
      <c r="G20" s="123"/>
      <c r="H20" s="223">
        <f t="shared" si="4"/>
        <v>0</v>
      </c>
      <c r="I20" s="290">
        <f t="shared" si="0"/>
        <v>0</v>
      </c>
      <c r="J20" s="291"/>
      <c r="L20" s="82">
        <v>12</v>
      </c>
      <c r="M20" s="123"/>
      <c r="N20" s="123"/>
      <c r="O20" s="223">
        <f t="shared" si="5"/>
        <v>0</v>
      </c>
      <c r="P20" s="123"/>
      <c r="Q20" s="223">
        <f t="shared" si="6"/>
        <v>0</v>
      </c>
      <c r="R20" s="290">
        <f t="shared" si="7"/>
        <v>0</v>
      </c>
      <c r="S20" s="291"/>
      <c r="T20" s="267"/>
      <c r="U20" s="268"/>
      <c r="V20" s="191"/>
      <c r="W20" s="254">
        <f t="shared" si="1"/>
        <v>0</v>
      </c>
      <c r="X20" s="254">
        <f t="shared" si="2"/>
        <v>0</v>
      </c>
      <c r="Y20" s="89"/>
      <c r="Z20" s="89"/>
      <c r="AA20" s="89"/>
      <c r="AB20" s="89"/>
    </row>
    <row r="21" spans="2:28" x14ac:dyDescent="0.2">
      <c r="B21" s="82">
        <v>13</v>
      </c>
      <c r="C21" s="152"/>
      <c r="D21" s="123"/>
      <c r="E21" s="123"/>
      <c r="F21" s="223">
        <f t="shared" si="3"/>
        <v>0</v>
      </c>
      <c r="G21" s="123"/>
      <c r="H21" s="223">
        <f t="shared" si="4"/>
        <v>0</v>
      </c>
      <c r="I21" s="290">
        <f t="shared" si="0"/>
        <v>0</v>
      </c>
      <c r="J21" s="291"/>
      <c r="L21" s="82">
        <v>13</v>
      </c>
      <c r="M21" s="123"/>
      <c r="N21" s="123"/>
      <c r="O21" s="223">
        <f t="shared" si="5"/>
        <v>0</v>
      </c>
      <c r="P21" s="123"/>
      <c r="Q21" s="223">
        <f t="shared" si="6"/>
        <v>0</v>
      </c>
      <c r="R21" s="290">
        <f t="shared" si="7"/>
        <v>0</v>
      </c>
      <c r="S21" s="291"/>
      <c r="T21" s="267"/>
      <c r="U21" s="268"/>
      <c r="V21" s="191"/>
      <c r="W21" s="254">
        <f t="shared" si="1"/>
        <v>0</v>
      </c>
      <c r="X21" s="254">
        <f t="shared" si="2"/>
        <v>0</v>
      </c>
      <c r="Y21" s="89"/>
      <c r="Z21" s="89"/>
      <c r="AA21" s="89"/>
      <c r="AB21" s="89"/>
    </row>
    <row r="22" spans="2:28" x14ac:dyDescent="0.2">
      <c r="B22" s="82">
        <v>14</v>
      </c>
      <c r="C22" s="152"/>
      <c r="D22" s="123"/>
      <c r="E22" s="123"/>
      <c r="F22" s="223">
        <f t="shared" si="3"/>
        <v>0</v>
      </c>
      <c r="G22" s="123"/>
      <c r="H22" s="223">
        <f t="shared" si="4"/>
        <v>0</v>
      </c>
      <c r="I22" s="290">
        <f t="shared" si="0"/>
        <v>0</v>
      </c>
      <c r="J22" s="291"/>
      <c r="L22" s="82">
        <v>14</v>
      </c>
      <c r="M22" s="123"/>
      <c r="N22" s="123"/>
      <c r="O22" s="223">
        <f t="shared" si="5"/>
        <v>0</v>
      </c>
      <c r="P22" s="123"/>
      <c r="Q22" s="223">
        <f t="shared" si="6"/>
        <v>0</v>
      </c>
      <c r="R22" s="290">
        <f t="shared" si="7"/>
        <v>0</v>
      </c>
      <c r="S22" s="291"/>
      <c r="T22" s="267"/>
      <c r="U22" s="268"/>
      <c r="V22" s="191"/>
      <c r="W22" s="254">
        <f t="shared" si="1"/>
        <v>0</v>
      </c>
      <c r="X22" s="254">
        <f t="shared" si="2"/>
        <v>0</v>
      </c>
      <c r="Y22" s="89"/>
      <c r="Z22" s="89"/>
      <c r="AA22" s="89"/>
      <c r="AB22" s="89"/>
    </row>
    <row r="23" spans="2:28" x14ac:dyDescent="0.2">
      <c r="B23" s="82">
        <v>15</v>
      </c>
      <c r="C23" s="152"/>
      <c r="D23" s="123"/>
      <c r="E23" s="123"/>
      <c r="F23" s="223">
        <f t="shared" si="3"/>
        <v>0</v>
      </c>
      <c r="G23" s="123"/>
      <c r="H23" s="223">
        <f t="shared" si="4"/>
        <v>0</v>
      </c>
      <c r="I23" s="290">
        <f t="shared" si="0"/>
        <v>0</v>
      </c>
      <c r="J23" s="291"/>
      <c r="L23" s="82">
        <v>15</v>
      </c>
      <c r="M23" s="123"/>
      <c r="N23" s="123"/>
      <c r="O23" s="223">
        <f t="shared" si="5"/>
        <v>0</v>
      </c>
      <c r="P23" s="123"/>
      <c r="Q23" s="223">
        <f t="shared" si="6"/>
        <v>0</v>
      </c>
      <c r="R23" s="290">
        <f t="shared" si="7"/>
        <v>0</v>
      </c>
      <c r="S23" s="291"/>
      <c r="T23" s="267"/>
      <c r="U23" s="268"/>
      <c r="V23" s="191"/>
      <c r="W23" s="254">
        <f t="shared" si="1"/>
        <v>0</v>
      </c>
      <c r="X23" s="254">
        <f t="shared" si="2"/>
        <v>0</v>
      </c>
      <c r="Y23" s="89"/>
      <c r="Z23" s="89"/>
      <c r="AA23" s="89"/>
      <c r="AB23" s="89"/>
    </row>
    <row r="24" spans="2:28" x14ac:dyDescent="0.2">
      <c r="B24" s="82">
        <v>16</v>
      </c>
      <c r="C24" s="152"/>
      <c r="D24" s="123"/>
      <c r="E24" s="123"/>
      <c r="F24" s="223">
        <f t="shared" si="3"/>
        <v>0</v>
      </c>
      <c r="G24" s="123"/>
      <c r="H24" s="223">
        <f t="shared" si="4"/>
        <v>0</v>
      </c>
      <c r="I24" s="290">
        <f t="shared" si="0"/>
        <v>0</v>
      </c>
      <c r="J24" s="291"/>
      <c r="L24" s="82">
        <v>16</v>
      </c>
      <c r="M24" s="123"/>
      <c r="N24" s="123"/>
      <c r="O24" s="223">
        <f t="shared" si="5"/>
        <v>0</v>
      </c>
      <c r="P24" s="123"/>
      <c r="Q24" s="223">
        <f t="shared" si="6"/>
        <v>0</v>
      </c>
      <c r="R24" s="290">
        <f t="shared" si="7"/>
        <v>0</v>
      </c>
      <c r="S24" s="291"/>
      <c r="T24" s="267"/>
      <c r="U24" s="268"/>
      <c r="V24" s="191"/>
      <c r="W24" s="254">
        <f t="shared" si="1"/>
        <v>0</v>
      </c>
      <c r="X24" s="254">
        <f t="shared" si="2"/>
        <v>0</v>
      </c>
      <c r="Y24" s="89"/>
      <c r="Z24" s="89"/>
      <c r="AA24" s="89"/>
      <c r="AB24" s="89"/>
    </row>
    <row r="25" spans="2:28" x14ac:dyDescent="0.2">
      <c r="B25" s="82">
        <v>17</v>
      </c>
      <c r="C25" s="152"/>
      <c r="D25" s="123"/>
      <c r="E25" s="123"/>
      <c r="F25" s="223">
        <f t="shared" si="3"/>
        <v>0</v>
      </c>
      <c r="G25" s="123"/>
      <c r="H25" s="223">
        <f t="shared" si="4"/>
        <v>0</v>
      </c>
      <c r="I25" s="290">
        <f t="shared" si="0"/>
        <v>0</v>
      </c>
      <c r="J25" s="291"/>
      <c r="L25" s="82">
        <v>17</v>
      </c>
      <c r="M25" s="123"/>
      <c r="N25" s="123"/>
      <c r="O25" s="223">
        <f t="shared" si="5"/>
        <v>0</v>
      </c>
      <c r="P25" s="123"/>
      <c r="Q25" s="223">
        <f t="shared" si="6"/>
        <v>0</v>
      </c>
      <c r="R25" s="290">
        <f t="shared" si="7"/>
        <v>0</v>
      </c>
      <c r="S25" s="291"/>
      <c r="T25" s="267"/>
      <c r="U25" s="268"/>
      <c r="V25" s="191"/>
      <c r="W25" s="254">
        <f t="shared" si="1"/>
        <v>0</v>
      </c>
      <c r="X25" s="254">
        <f t="shared" si="2"/>
        <v>0</v>
      </c>
      <c r="Y25" s="89"/>
      <c r="Z25" s="89"/>
      <c r="AA25" s="89"/>
      <c r="AB25" s="89"/>
    </row>
    <row r="26" spans="2:28" x14ac:dyDescent="0.2">
      <c r="B26" s="82">
        <v>18</v>
      </c>
      <c r="C26" s="152"/>
      <c r="D26" s="123"/>
      <c r="E26" s="123"/>
      <c r="F26" s="223">
        <f t="shared" si="3"/>
        <v>0</v>
      </c>
      <c r="G26" s="123"/>
      <c r="H26" s="223">
        <f t="shared" si="4"/>
        <v>0</v>
      </c>
      <c r="I26" s="290">
        <f t="shared" si="0"/>
        <v>0</v>
      </c>
      <c r="J26" s="291"/>
      <c r="L26" s="82">
        <v>18</v>
      </c>
      <c r="M26" s="123"/>
      <c r="N26" s="123"/>
      <c r="O26" s="223">
        <f t="shared" si="5"/>
        <v>0</v>
      </c>
      <c r="P26" s="123"/>
      <c r="Q26" s="223">
        <f t="shared" si="6"/>
        <v>0</v>
      </c>
      <c r="R26" s="290">
        <f t="shared" si="7"/>
        <v>0</v>
      </c>
      <c r="S26" s="291"/>
      <c r="T26" s="267"/>
      <c r="U26" s="268"/>
      <c r="V26" s="191"/>
      <c r="W26" s="254">
        <f t="shared" si="1"/>
        <v>0</v>
      </c>
      <c r="X26" s="254">
        <f t="shared" si="2"/>
        <v>0</v>
      </c>
      <c r="Y26" s="89"/>
      <c r="Z26" s="89"/>
      <c r="AA26" s="89"/>
      <c r="AB26" s="89"/>
    </row>
    <row r="27" spans="2:28" x14ac:dyDescent="0.2">
      <c r="B27" s="82">
        <v>19</v>
      </c>
      <c r="C27" s="152"/>
      <c r="D27" s="123"/>
      <c r="E27" s="123"/>
      <c r="F27" s="223">
        <f t="shared" si="3"/>
        <v>0</v>
      </c>
      <c r="G27" s="123"/>
      <c r="H27" s="223">
        <f t="shared" si="4"/>
        <v>0</v>
      </c>
      <c r="I27" s="290">
        <f t="shared" si="0"/>
        <v>0</v>
      </c>
      <c r="J27" s="291"/>
      <c r="L27" s="82">
        <v>19</v>
      </c>
      <c r="M27" s="123"/>
      <c r="N27" s="123"/>
      <c r="O27" s="223">
        <f t="shared" si="5"/>
        <v>0</v>
      </c>
      <c r="P27" s="123"/>
      <c r="Q27" s="223">
        <f t="shared" si="6"/>
        <v>0</v>
      </c>
      <c r="R27" s="290">
        <f t="shared" si="7"/>
        <v>0</v>
      </c>
      <c r="S27" s="291"/>
      <c r="T27" s="267"/>
      <c r="U27" s="268"/>
      <c r="V27" s="191"/>
      <c r="W27" s="254">
        <f t="shared" si="1"/>
        <v>0</v>
      </c>
      <c r="X27" s="254">
        <f t="shared" si="2"/>
        <v>0</v>
      </c>
      <c r="Y27" s="89"/>
      <c r="Z27" s="89"/>
      <c r="AA27" s="89"/>
      <c r="AB27" s="89"/>
    </row>
    <row r="28" spans="2:28" x14ac:dyDescent="0.2">
      <c r="B28" s="82">
        <v>20</v>
      </c>
      <c r="C28" s="152"/>
      <c r="D28" s="123"/>
      <c r="E28" s="123"/>
      <c r="F28" s="223">
        <f t="shared" si="3"/>
        <v>0</v>
      </c>
      <c r="G28" s="123"/>
      <c r="H28" s="223">
        <f t="shared" si="4"/>
        <v>0</v>
      </c>
      <c r="I28" s="290">
        <f t="shared" si="0"/>
        <v>0</v>
      </c>
      <c r="J28" s="291"/>
      <c r="L28" s="82">
        <v>20</v>
      </c>
      <c r="M28" s="123"/>
      <c r="N28" s="123"/>
      <c r="O28" s="223">
        <f t="shared" si="5"/>
        <v>0</v>
      </c>
      <c r="P28" s="123"/>
      <c r="Q28" s="223">
        <f t="shared" si="6"/>
        <v>0</v>
      </c>
      <c r="R28" s="290">
        <f t="shared" si="7"/>
        <v>0</v>
      </c>
      <c r="S28" s="291"/>
      <c r="T28" s="267"/>
      <c r="U28" s="268"/>
      <c r="V28" s="191"/>
      <c r="W28" s="254">
        <f t="shared" si="1"/>
        <v>0</v>
      </c>
      <c r="X28" s="254">
        <f t="shared" si="2"/>
        <v>0</v>
      </c>
      <c r="Y28" s="89"/>
      <c r="Z28" s="89"/>
      <c r="AA28" s="89"/>
      <c r="AB28" s="89"/>
    </row>
    <row r="29" spans="2:28" x14ac:dyDescent="0.2">
      <c r="B29" s="82">
        <v>21</v>
      </c>
      <c r="C29" s="152"/>
      <c r="D29" s="123"/>
      <c r="E29" s="123"/>
      <c r="F29" s="223">
        <f t="shared" si="3"/>
        <v>0</v>
      </c>
      <c r="G29" s="123"/>
      <c r="H29" s="223">
        <f t="shared" si="4"/>
        <v>0</v>
      </c>
      <c r="I29" s="290">
        <f t="shared" si="0"/>
        <v>0</v>
      </c>
      <c r="J29" s="291"/>
      <c r="L29" s="82">
        <v>21</v>
      </c>
      <c r="M29" s="123"/>
      <c r="N29" s="123"/>
      <c r="O29" s="223">
        <f t="shared" si="5"/>
        <v>0</v>
      </c>
      <c r="P29" s="123"/>
      <c r="Q29" s="223">
        <f t="shared" si="6"/>
        <v>0</v>
      </c>
      <c r="R29" s="290">
        <f t="shared" si="7"/>
        <v>0</v>
      </c>
      <c r="S29" s="291"/>
      <c r="T29" s="267"/>
      <c r="U29" s="268"/>
      <c r="V29" s="191"/>
      <c r="W29" s="254">
        <f t="shared" si="1"/>
        <v>0</v>
      </c>
      <c r="X29" s="254">
        <f t="shared" si="2"/>
        <v>0</v>
      </c>
      <c r="Y29" s="89"/>
      <c r="Z29" s="89"/>
      <c r="AA29" s="89"/>
      <c r="AB29" s="89"/>
    </row>
    <row r="30" spans="2:28" x14ac:dyDescent="0.2">
      <c r="B30" s="82">
        <v>22</v>
      </c>
      <c r="C30" s="152"/>
      <c r="D30" s="123"/>
      <c r="E30" s="123"/>
      <c r="F30" s="223">
        <f t="shared" si="3"/>
        <v>0</v>
      </c>
      <c r="G30" s="123"/>
      <c r="H30" s="223">
        <f t="shared" si="4"/>
        <v>0</v>
      </c>
      <c r="I30" s="290">
        <f t="shared" si="0"/>
        <v>0</v>
      </c>
      <c r="J30" s="291"/>
      <c r="L30" s="82">
        <v>22</v>
      </c>
      <c r="M30" s="123"/>
      <c r="N30" s="123"/>
      <c r="O30" s="223">
        <f t="shared" si="5"/>
        <v>0</v>
      </c>
      <c r="P30" s="123"/>
      <c r="Q30" s="223">
        <f t="shared" si="6"/>
        <v>0</v>
      </c>
      <c r="R30" s="290">
        <f t="shared" si="7"/>
        <v>0</v>
      </c>
      <c r="S30" s="291"/>
      <c r="T30" s="267"/>
      <c r="U30" s="268"/>
      <c r="V30" s="191"/>
      <c r="W30" s="254">
        <f t="shared" si="1"/>
        <v>0</v>
      </c>
      <c r="X30" s="254">
        <f t="shared" si="2"/>
        <v>0</v>
      </c>
      <c r="Y30" s="89"/>
      <c r="Z30" s="89"/>
      <c r="AA30" s="89"/>
      <c r="AB30" s="89"/>
    </row>
    <row r="31" spans="2:28" x14ac:dyDescent="0.2">
      <c r="B31" s="82">
        <v>23</v>
      </c>
      <c r="C31" s="152"/>
      <c r="D31" s="123"/>
      <c r="E31" s="123"/>
      <c r="F31" s="223">
        <f t="shared" si="3"/>
        <v>0</v>
      </c>
      <c r="G31" s="123"/>
      <c r="H31" s="223">
        <f t="shared" si="4"/>
        <v>0</v>
      </c>
      <c r="I31" s="290">
        <f t="shared" si="0"/>
        <v>0</v>
      </c>
      <c r="J31" s="291"/>
      <c r="L31" s="82">
        <v>23</v>
      </c>
      <c r="M31" s="123"/>
      <c r="N31" s="123"/>
      <c r="O31" s="223">
        <f t="shared" si="5"/>
        <v>0</v>
      </c>
      <c r="P31" s="123"/>
      <c r="Q31" s="223">
        <f t="shared" si="6"/>
        <v>0</v>
      </c>
      <c r="R31" s="290">
        <f t="shared" si="7"/>
        <v>0</v>
      </c>
      <c r="S31" s="291"/>
      <c r="T31" s="267"/>
      <c r="U31" s="268"/>
      <c r="V31" s="191"/>
      <c r="W31" s="254">
        <f t="shared" si="1"/>
        <v>0</v>
      </c>
      <c r="X31" s="254">
        <f t="shared" si="2"/>
        <v>0</v>
      </c>
      <c r="Y31" s="89"/>
      <c r="Z31" s="89"/>
      <c r="AA31" s="89"/>
      <c r="AB31" s="89"/>
    </row>
    <row r="32" spans="2:28" x14ac:dyDescent="0.2">
      <c r="B32" s="82">
        <v>24</v>
      </c>
      <c r="C32" s="152"/>
      <c r="D32" s="123"/>
      <c r="E32" s="123"/>
      <c r="F32" s="223">
        <f t="shared" si="3"/>
        <v>0</v>
      </c>
      <c r="G32" s="123"/>
      <c r="H32" s="223">
        <f t="shared" si="4"/>
        <v>0</v>
      </c>
      <c r="I32" s="290">
        <f t="shared" si="0"/>
        <v>0</v>
      </c>
      <c r="J32" s="291"/>
      <c r="L32" s="82">
        <v>24</v>
      </c>
      <c r="M32" s="123"/>
      <c r="N32" s="123"/>
      <c r="O32" s="223">
        <f t="shared" si="5"/>
        <v>0</v>
      </c>
      <c r="P32" s="123"/>
      <c r="Q32" s="223">
        <f t="shared" si="6"/>
        <v>0</v>
      </c>
      <c r="R32" s="290">
        <f t="shared" si="7"/>
        <v>0</v>
      </c>
      <c r="S32" s="291"/>
      <c r="T32" s="267"/>
      <c r="U32" s="268"/>
      <c r="V32" s="191"/>
      <c r="W32" s="254">
        <f t="shared" si="1"/>
        <v>0</v>
      </c>
      <c r="X32" s="254">
        <f t="shared" si="2"/>
        <v>0</v>
      </c>
      <c r="Y32" s="89"/>
      <c r="Z32" s="89"/>
      <c r="AA32" s="89"/>
      <c r="AB32" s="89"/>
    </row>
    <row r="33" spans="2:28" x14ac:dyDescent="0.2">
      <c r="B33" s="82">
        <v>25</v>
      </c>
      <c r="C33" s="152"/>
      <c r="D33" s="123"/>
      <c r="E33" s="123"/>
      <c r="F33" s="223">
        <f t="shared" si="3"/>
        <v>0</v>
      </c>
      <c r="G33" s="123"/>
      <c r="H33" s="223">
        <f t="shared" si="4"/>
        <v>0</v>
      </c>
      <c r="I33" s="290">
        <f t="shared" si="0"/>
        <v>0</v>
      </c>
      <c r="J33" s="291"/>
      <c r="L33" s="82">
        <v>25</v>
      </c>
      <c r="M33" s="123"/>
      <c r="N33" s="123"/>
      <c r="O33" s="223">
        <f t="shared" si="5"/>
        <v>0</v>
      </c>
      <c r="P33" s="123"/>
      <c r="Q33" s="223">
        <f t="shared" si="6"/>
        <v>0</v>
      </c>
      <c r="R33" s="290">
        <f t="shared" si="7"/>
        <v>0</v>
      </c>
      <c r="S33" s="291"/>
      <c r="T33" s="267"/>
      <c r="U33" s="268"/>
      <c r="V33" s="191"/>
      <c r="W33" s="254">
        <f t="shared" si="1"/>
        <v>0</v>
      </c>
      <c r="X33" s="254">
        <f t="shared" si="2"/>
        <v>0</v>
      </c>
      <c r="Y33" s="89"/>
      <c r="Z33" s="89"/>
      <c r="AA33" s="89"/>
      <c r="AB33" s="89"/>
    </row>
    <row r="34" spans="2:28" x14ac:dyDescent="0.2">
      <c r="B34" s="82">
        <v>26</v>
      </c>
      <c r="C34" s="152"/>
      <c r="D34" s="123"/>
      <c r="E34" s="123"/>
      <c r="F34" s="223">
        <f t="shared" si="3"/>
        <v>0</v>
      </c>
      <c r="G34" s="123"/>
      <c r="H34" s="223">
        <f t="shared" si="4"/>
        <v>0</v>
      </c>
      <c r="I34" s="290">
        <f t="shared" si="0"/>
        <v>0</v>
      </c>
      <c r="J34" s="291"/>
      <c r="L34" s="82">
        <v>26</v>
      </c>
      <c r="M34" s="123"/>
      <c r="N34" s="123"/>
      <c r="O34" s="223">
        <f t="shared" si="5"/>
        <v>0</v>
      </c>
      <c r="P34" s="123"/>
      <c r="Q34" s="223">
        <f t="shared" si="6"/>
        <v>0</v>
      </c>
      <c r="R34" s="290">
        <f t="shared" si="7"/>
        <v>0</v>
      </c>
      <c r="S34" s="291"/>
      <c r="T34" s="267"/>
      <c r="U34" s="268"/>
      <c r="V34" s="191"/>
      <c r="W34" s="254">
        <f t="shared" si="1"/>
        <v>0</v>
      </c>
      <c r="X34" s="254">
        <f t="shared" si="2"/>
        <v>0</v>
      </c>
      <c r="Y34" s="89"/>
      <c r="Z34" s="89"/>
      <c r="AA34" s="89"/>
      <c r="AB34" s="89"/>
    </row>
    <row r="35" spans="2:28" x14ac:dyDescent="0.2">
      <c r="B35" s="82">
        <v>27</v>
      </c>
      <c r="C35" s="152"/>
      <c r="D35" s="123"/>
      <c r="E35" s="123"/>
      <c r="F35" s="223">
        <f t="shared" si="3"/>
        <v>0</v>
      </c>
      <c r="G35" s="123"/>
      <c r="H35" s="223">
        <f t="shared" si="4"/>
        <v>0</v>
      </c>
      <c r="I35" s="290">
        <f t="shared" si="0"/>
        <v>0</v>
      </c>
      <c r="J35" s="291"/>
      <c r="L35" s="82">
        <v>27</v>
      </c>
      <c r="M35" s="123"/>
      <c r="N35" s="123"/>
      <c r="O35" s="223">
        <f t="shared" si="5"/>
        <v>0</v>
      </c>
      <c r="P35" s="123"/>
      <c r="Q35" s="223">
        <f t="shared" si="6"/>
        <v>0</v>
      </c>
      <c r="R35" s="290">
        <f t="shared" si="7"/>
        <v>0</v>
      </c>
      <c r="S35" s="291"/>
      <c r="T35" s="267"/>
      <c r="U35" s="268"/>
      <c r="V35" s="191"/>
      <c r="W35" s="254">
        <f t="shared" si="1"/>
        <v>0</v>
      </c>
      <c r="X35" s="254">
        <f t="shared" si="2"/>
        <v>0</v>
      </c>
      <c r="Y35" s="89"/>
      <c r="Z35" s="89"/>
      <c r="AA35" s="89"/>
      <c r="AB35" s="89"/>
    </row>
    <row r="36" spans="2:28" x14ac:dyDescent="0.2">
      <c r="B36" s="82">
        <v>28</v>
      </c>
      <c r="C36" s="152"/>
      <c r="D36" s="123"/>
      <c r="E36" s="123"/>
      <c r="F36" s="223">
        <f t="shared" si="3"/>
        <v>0</v>
      </c>
      <c r="G36" s="123"/>
      <c r="H36" s="223">
        <f t="shared" si="4"/>
        <v>0</v>
      </c>
      <c r="I36" s="290">
        <f t="shared" si="0"/>
        <v>0</v>
      </c>
      <c r="J36" s="291"/>
      <c r="L36" s="82">
        <v>28</v>
      </c>
      <c r="M36" s="123"/>
      <c r="N36" s="123"/>
      <c r="O36" s="223">
        <f t="shared" si="5"/>
        <v>0</v>
      </c>
      <c r="P36" s="123"/>
      <c r="Q36" s="223">
        <f t="shared" si="6"/>
        <v>0</v>
      </c>
      <c r="R36" s="290">
        <f t="shared" si="7"/>
        <v>0</v>
      </c>
      <c r="S36" s="291"/>
      <c r="T36" s="267"/>
      <c r="U36" s="268"/>
      <c r="V36" s="191"/>
      <c r="W36" s="254">
        <f t="shared" si="1"/>
        <v>0</v>
      </c>
      <c r="X36" s="254">
        <f t="shared" si="2"/>
        <v>0</v>
      </c>
      <c r="Y36" s="89"/>
      <c r="Z36" s="89"/>
      <c r="AA36" s="89"/>
      <c r="AB36" s="89"/>
    </row>
    <row r="37" spans="2:28" x14ac:dyDescent="0.2">
      <c r="B37" s="82">
        <v>29</v>
      </c>
      <c r="C37" s="152"/>
      <c r="D37" s="123"/>
      <c r="E37" s="123"/>
      <c r="F37" s="223">
        <f t="shared" si="3"/>
        <v>0</v>
      </c>
      <c r="G37" s="123"/>
      <c r="H37" s="223">
        <f t="shared" si="4"/>
        <v>0</v>
      </c>
      <c r="I37" s="290">
        <f t="shared" si="0"/>
        <v>0</v>
      </c>
      <c r="J37" s="291"/>
      <c r="L37" s="82">
        <v>29</v>
      </c>
      <c r="M37" s="123"/>
      <c r="N37" s="123"/>
      <c r="O37" s="223">
        <f t="shared" si="5"/>
        <v>0</v>
      </c>
      <c r="P37" s="123"/>
      <c r="Q37" s="223">
        <f t="shared" si="6"/>
        <v>0</v>
      </c>
      <c r="R37" s="290">
        <f t="shared" si="7"/>
        <v>0</v>
      </c>
      <c r="S37" s="291"/>
      <c r="T37" s="267"/>
      <c r="U37" s="268"/>
      <c r="V37" s="191"/>
      <c r="W37" s="254">
        <f t="shared" si="1"/>
        <v>0</v>
      </c>
      <c r="X37" s="254">
        <f t="shared" si="2"/>
        <v>0</v>
      </c>
      <c r="Y37" s="89"/>
      <c r="Z37" s="89"/>
      <c r="AA37" s="89"/>
      <c r="AB37" s="89"/>
    </row>
    <row r="38" spans="2:28" x14ac:dyDescent="0.2">
      <c r="B38" s="82">
        <v>30</v>
      </c>
      <c r="C38" s="152"/>
      <c r="D38" s="123"/>
      <c r="E38" s="123"/>
      <c r="F38" s="223">
        <f t="shared" si="3"/>
        <v>0</v>
      </c>
      <c r="G38" s="123"/>
      <c r="H38" s="223">
        <f t="shared" si="4"/>
        <v>0</v>
      </c>
      <c r="I38" s="290">
        <f t="shared" si="0"/>
        <v>0</v>
      </c>
      <c r="J38" s="291"/>
      <c r="L38" s="82">
        <v>30</v>
      </c>
      <c r="M38" s="123"/>
      <c r="N38" s="123"/>
      <c r="O38" s="223">
        <f t="shared" si="5"/>
        <v>0</v>
      </c>
      <c r="P38" s="123"/>
      <c r="Q38" s="223">
        <f t="shared" si="6"/>
        <v>0</v>
      </c>
      <c r="R38" s="290">
        <f t="shared" si="7"/>
        <v>0</v>
      </c>
      <c r="S38" s="291"/>
      <c r="T38" s="267"/>
      <c r="U38" s="268"/>
      <c r="V38" s="191"/>
      <c r="W38" s="254">
        <f t="shared" si="1"/>
        <v>0</v>
      </c>
      <c r="X38" s="254">
        <f t="shared" si="2"/>
        <v>0</v>
      </c>
      <c r="Y38" s="89"/>
      <c r="Z38" s="89"/>
      <c r="AA38" s="89"/>
      <c r="AB38" s="89"/>
    </row>
    <row r="39" spans="2:28" x14ac:dyDescent="0.2">
      <c r="B39" s="82">
        <v>31</v>
      </c>
      <c r="C39" s="152"/>
      <c r="D39" s="123"/>
      <c r="E39" s="123"/>
      <c r="F39" s="223">
        <f t="shared" si="3"/>
        <v>0</v>
      </c>
      <c r="G39" s="123"/>
      <c r="H39" s="223">
        <f t="shared" si="4"/>
        <v>0</v>
      </c>
      <c r="I39" s="290">
        <f t="shared" si="0"/>
        <v>0</v>
      </c>
      <c r="J39" s="291"/>
      <c r="L39" s="82">
        <v>31</v>
      </c>
      <c r="M39" s="123"/>
      <c r="N39" s="123"/>
      <c r="O39" s="223">
        <f t="shared" si="5"/>
        <v>0</v>
      </c>
      <c r="P39" s="123"/>
      <c r="Q39" s="223">
        <f t="shared" si="6"/>
        <v>0</v>
      </c>
      <c r="R39" s="290">
        <f t="shared" si="7"/>
        <v>0</v>
      </c>
      <c r="S39" s="291"/>
      <c r="T39" s="267"/>
      <c r="U39" s="268"/>
      <c r="V39" s="191"/>
      <c r="W39" s="254">
        <f t="shared" si="1"/>
        <v>0</v>
      </c>
      <c r="X39" s="254">
        <f t="shared" si="2"/>
        <v>0</v>
      </c>
      <c r="Y39" s="89"/>
      <c r="Z39" s="89"/>
      <c r="AA39" s="89"/>
      <c r="AB39" s="89"/>
    </row>
    <row r="40" spans="2:28" x14ac:dyDescent="0.2">
      <c r="B40" s="82">
        <v>32</v>
      </c>
      <c r="C40" s="152"/>
      <c r="D40" s="123"/>
      <c r="E40" s="123"/>
      <c r="F40" s="223">
        <f t="shared" si="3"/>
        <v>0</v>
      </c>
      <c r="G40" s="123"/>
      <c r="H40" s="223">
        <f t="shared" si="4"/>
        <v>0</v>
      </c>
      <c r="I40" s="290">
        <f t="shared" si="0"/>
        <v>0</v>
      </c>
      <c r="J40" s="291"/>
      <c r="L40" s="82">
        <v>32</v>
      </c>
      <c r="M40" s="123"/>
      <c r="N40" s="123"/>
      <c r="O40" s="223">
        <f t="shared" si="5"/>
        <v>0</v>
      </c>
      <c r="P40" s="123"/>
      <c r="Q40" s="223">
        <f t="shared" si="6"/>
        <v>0</v>
      </c>
      <c r="R40" s="290">
        <f t="shared" si="7"/>
        <v>0</v>
      </c>
      <c r="S40" s="291"/>
      <c r="T40" s="267"/>
      <c r="U40" s="268"/>
      <c r="V40" s="191"/>
      <c r="W40" s="254">
        <f t="shared" si="1"/>
        <v>0</v>
      </c>
      <c r="X40" s="254">
        <f t="shared" si="2"/>
        <v>0</v>
      </c>
      <c r="Y40" s="89"/>
      <c r="Z40" s="89"/>
      <c r="AA40" s="89"/>
      <c r="AB40" s="89"/>
    </row>
    <row r="41" spans="2:28" x14ac:dyDescent="0.2">
      <c r="B41" s="82">
        <v>33</v>
      </c>
      <c r="C41" s="152"/>
      <c r="D41" s="123"/>
      <c r="E41" s="123"/>
      <c r="F41" s="223">
        <f t="shared" si="3"/>
        <v>0</v>
      </c>
      <c r="G41" s="123"/>
      <c r="H41" s="223">
        <f t="shared" si="4"/>
        <v>0</v>
      </c>
      <c r="I41" s="290">
        <f t="shared" si="0"/>
        <v>0</v>
      </c>
      <c r="J41" s="291"/>
      <c r="L41" s="82">
        <v>33</v>
      </c>
      <c r="M41" s="123"/>
      <c r="N41" s="123"/>
      <c r="O41" s="223">
        <f t="shared" si="5"/>
        <v>0</v>
      </c>
      <c r="P41" s="123"/>
      <c r="Q41" s="223">
        <f t="shared" si="6"/>
        <v>0</v>
      </c>
      <c r="R41" s="290">
        <f t="shared" si="7"/>
        <v>0</v>
      </c>
      <c r="S41" s="291"/>
      <c r="T41" s="267"/>
      <c r="U41" s="268"/>
      <c r="V41" s="191"/>
      <c r="W41" s="254">
        <f t="shared" si="1"/>
        <v>0</v>
      </c>
      <c r="X41" s="254">
        <f t="shared" si="2"/>
        <v>0</v>
      </c>
      <c r="Y41" s="89"/>
      <c r="Z41" s="89"/>
      <c r="AA41" s="89"/>
      <c r="AB41" s="89"/>
    </row>
    <row r="42" spans="2:28" x14ac:dyDescent="0.2">
      <c r="B42" s="82">
        <v>34</v>
      </c>
      <c r="C42" s="152"/>
      <c r="D42" s="123"/>
      <c r="E42" s="123"/>
      <c r="F42" s="223">
        <f t="shared" si="3"/>
        <v>0</v>
      </c>
      <c r="G42" s="123"/>
      <c r="H42" s="223">
        <f t="shared" si="4"/>
        <v>0</v>
      </c>
      <c r="I42" s="290">
        <f t="shared" si="0"/>
        <v>0</v>
      </c>
      <c r="J42" s="291"/>
      <c r="L42" s="82">
        <v>34</v>
      </c>
      <c r="M42" s="123"/>
      <c r="N42" s="123"/>
      <c r="O42" s="223">
        <f t="shared" si="5"/>
        <v>0</v>
      </c>
      <c r="P42" s="123"/>
      <c r="Q42" s="223">
        <f t="shared" si="6"/>
        <v>0</v>
      </c>
      <c r="R42" s="290">
        <f t="shared" si="7"/>
        <v>0</v>
      </c>
      <c r="S42" s="291"/>
      <c r="T42" s="267"/>
      <c r="U42" s="268"/>
      <c r="V42" s="191"/>
      <c r="W42" s="254">
        <f t="shared" si="1"/>
        <v>0</v>
      </c>
      <c r="X42" s="254">
        <f t="shared" si="2"/>
        <v>0</v>
      </c>
      <c r="Y42" s="89"/>
      <c r="Z42" s="89"/>
      <c r="AA42" s="89"/>
      <c r="AB42" s="89"/>
    </row>
    <row r="43" spans="2:28" x14ac:dyDescent="0.2">
      <c r="B43" s="82">
        <v>35</v>
      </c>
      <c r="C43" s="152"/>
      <c r="D43" s="123"/>
      <c r="E43" s="123"/>
      <c r="F43" s="223">
        <f t="shared" si="3"/>
        <v>0</v>
      </c>
      <c r="G43" s="123"/>
      <c r="H43" s="223">
        <f t="shared" si="4"/>
        <v>0</v>
      </c>
      <c r="I43" s="290">
        <f t="shared" si="0"/>
        <v>0</v>
      </c>
      <c r="J43" s="291"/>
      <c r="L43" s="82">
        <v>35</v>
      </c>
      <c r="M43" s="123"/>
      <c r="N43" s="123"/>
      <c r="O43" s="223">
        <f t="shared" si="5"/>
        <v>0</v>
      </c>
      <c r="P43" s="123"/>
      <c r="Q43" s="223">
        <f t="shared" si="6"/>
        <v>0</v>
      </c>
      <c r="R43" s="290">
        <f t="shared" si="7"/>
        <v>0</v>
      </c>
      <c r="S43" s="291"/>
      <c r="T43" s="267"/>
      <c r="U43" s="268"/>
      <c r="V43" s="191"/>
      <c r="W43" s="254">
        <f t="shared" si="1"/>
        <v>0</v>
      </c>
      <c r="X43" s="254">
        <f t="shared" si="2"/>
        <v>0</v>
      </c>
      <c r="Y43" s="89"/>
      <c r="Z43" s="89"/>
      <c r="AA43" s="89"/>
      <c r="AB43" s="89"/>
    </row>
    <row r="44" spans="2:28" x14ac:dyDescent="0.2">
      <c r="B44" s="82">
        <v>36</v>
      </c>
      <c r="C44" s="152"/>
      <c r="D44" s="123"/>
      <c r="E44" s="123"/>
      <c r="F44" s="223">
        <f t="shared" si="3"/>
        <v>0</v>
      </c>
      <c r="G44" s="123"/>
      <c r="H44" s="223">
        <f>F44-G44</f>
        <v>0</v>
      </c>
      <c r="I44" s="290">
        <f t="shared" si="0"/>
        <v>0</v>
      </c>
      <c r="J44" s="291"/>
      <c r="L44" s="82">
        <v>36</v>
      </c>
      <c r="M44" s="123"/>
      <c r="N44" s="123"/>
      <c r="O44" s="223">
        <f t="shared" si="5"/>
        <v>0</v>
      </c>
      <c r="P44" s="123"/>
      <c r="Q44" s="223">
        <f>O44-P44</f>
        <v>0</v>
      </c>
      <c r="R44" s="290">
        <f t="shared" si="7"/>
        <v>0</v>
      </c>
      <c r="S44" s="291"/>
      <c r="T44" s="267"/>
      <c r="U44" s="268"/>
      <c r="V44" s="191"/>
      <c r="W44" s="254">
        <f t="shared" si="1"/>
        <v>0</v>
      </c>
      <c r="X44" s="254">
        <f t="shared" si="2"/>
        <v>0</v>
      </c>
      <c r="Y44" s="89"/>
      <c r="Z44" s="89"/>
      <c r="AA44" s="89"/>
      <c r="AB44" s="89"/>
    </row>
    <row r="45" spans="2:28" x14ac:dyDescent="0.2">
      <c r="B45" s="82">
        <v>37</v>
      </c>
      <c r="C45" s="152"/>
      <c r="D45" s="123"/>
      <c r="E45" s="123"/>
      <c r="F45" s="223">
        <f t="shared" si="3"/>
        <v>0</v>
      </c>
      <c r="G45" s="123"/>
      <c r="H45" s="223">
        <f t="shared" si="4"/>
        <v>0</v>
      </c>
      <c r="I45" s="290">
        <f t="shared" si="0"/>
        <v>0</v>
      </c>
      <c r="J45" s="291"/>
      <c r="L45" s="82">
        <v>37</v>
      </c>
      <c r="M45" s="123"/>
      <c r="N45" s="123"/>
      <c r="O45" s="223">
        <f t="shared" si="5"/>
        <v>0</v>
      </c>
      <c r="P45" s="123"/>
      <c r="Q45" s="223">
        <f t="shared" ref="Q45:Q52" si="8">O45-P45</f>
        <v>0</v>
      </c>
      <c r="R45" s="290">
        <f t="shared" si="7"/>
        <v>0</v>
      </c>
      <c r="S45" s="291"/>
      <c r="T45" s="267"/>
      <c r="U45" s="268"/>
      <c r="V45" s="191"/>
      <c r="W45" s="254">
        <f t="shared" si="1"/>
        <v>0</v>
      </c>
      <c r="X45" s="254">
        <f t="shared" si="2"/>
        <v>0</v>
      </c>
      <c r="Y45" s="89"/>
      <c r="Z45" s="89"/>
      <c r="AA45" s="89"/>
      <c r="AB45" s="89"/>
    </row>
    <row r="46" spans="2:28" x14ac:dyDescent="0.2">
      <c r="B46" s="82">
        <v>38</v>
      </c>
      <c r="C46" s="152"/>
      <c r="D46" s="123"/>
      <c r="E46" s="123"/>
      <c r="F46" s="223">
        <f t="shared" si="3"/>
        <v>0</v>
      </c>
      <c r="G46" s="123"/>
      <c r="H46" s="223">
        <f t="shared" si="4"/>
        <v>0</v>
      </c>
      <c r="I46" s="290">
        <f t="shared" si="0"/>
        <v>0</v>
      </c>
      <c r="J46" s="291"/>
      <c r="L46" s="82">
        <v>38</v>
      </c>
      <c r="M46" s="123"/>
      <c r="N46" s="123"/>
      <c r="O46" s="223">
        <f t="shared" si="5"/>
        <v>0</v>
      </c>
      <c r="P46" s="123"/>
      <c r="Q46" s="223">
        <f t="shared" si="8"/>
        <v>0</v>
      </c>
      <c r="R46" s="290">
        <f t="shared" si="7"/>
        <v>0</v>
      </c>
      <c r="S46" s="291"/>
      <c r="T46" s="267"/>
      <c r="U46" s="268"/>
      <c r="V46" s="191"/>
      <c r="W46" s="254">
        <f t="shared" si="1"/>
        <v>0</v>
      </c>
      <c r="X46" s="254">
        <f t="shared" si="2"/>
        <v>0</v>
      </c>
      <c r="Y46" s="89"/>
      <c r="Z46" s="89"/>
      <c r="AA46" s="89"/>
      <c r="AB46" s="89"/>
    </row>
    <row r="47" spans="2:28" x14ac:dyDescent="0.2">
      <c r="B47" s="82">
        <v>39</v>
      </c>
      <c r="C47" s="152"/>
      <c r="D47" s="123"/>
      <c r="E47" s="123"/>
      <c r="F47" s="223">
        <f t="shared" si="3"/>
        <v>0</v>
      </c>
      <c r="G47" s="123"/>
      <c r="H47" s="223">
        <f t="shared" si="4"/>
        <v>0</v>
      </c>
      <c r="I47" s="290">
        <f t="shared" si="0"/>
        <v>0</v>
      </c>
      <c r="J47" s="291"/>
      <c r="L47" s="82">
        <v>39</v>
      </c>
      <c r="M47" s="123"/>
      <c r="N47" s="123"/>
      <c r="O47" s="223">
        <f t="shared" si="5"/>
        <v>0</v>
      </c>
      <c r="P47" s="123"/>
      <c r="Q47" s="223">
        <f t="shared" si="8"/>
        <v>0</v>
      </c>
      <c r="R47" s="290">
        <f t="shared" si="7"/>
        <v>0</v>
      </c>
      <c r="S47" s="291"/>
      <c r="T47" s="267"/>
      <c r="U47" s="268"/>
      <c r="V47" s="191"/>
      <c r="W47" s="254">
        <f t="shared" si="1"/>
        <v>0</v>
      </c>
      <c r="X47" s="254">
        <f t="shared" si="2"/>
        <v>0</v>
      </c>
      <c r="Y47" s="89"/>
      <c r="Z47" s="89"/>
      <c r="AA47" s="89"/>
      <c r="AB47" s="89"/>
    </row>
    <row r="48" spans="2:28" x14ac:dyDescent="0.2">
      <c r="B48" s="82">
        <v>40</v>
      </c>
      <c r="C48" s="152"/>
      <c r="D48" s="123"/>
      <c r="E48" s="123"/>
      <c r="F48" s="223">
        <f t="shared" si="3"/>
        <v>0</v>
      </c>
      <c r="G48" s="123"/>
      <c r="H48" s="223">
        <f t="shared" si="4"/>
        <v>0</v>
      </c>
      <c r="I48" s="290">
        <f t="shared" si="0"/>
        <v>0</v>
      </c>
      <c r="J48" s="291"/>
      <c r="L48" s="82">
        <v>40</v>
      </c>
      <c r="M48" s="123"/>
      <c r="N48" s="123"/>
      <c r="O48" s="223">
        <f t="shared" si="5"/>
        <v>0</v>
      </c>
      <c r="P48" s="123"/>
      <c r="Q48" s="223">
        <f t="shared" si="8"/>
        <v>0</v>
      </c>
      <c r="R48" s="290">
        <f t="shared" si="7"/>
        <v>0</v>
      </c>
      <c r="S48" s="291"/>
      <c r="T48" s="267"/>
      <c r="U48" s="268"/>
      <c r="V48" s="191"/>
      <c r="W48" s="254">
        <f t="shared" si="1"/>
        <v>0</v>
      </c>
      <c r="X48" s="254">
        <f t="shared" si="2"/>
        <v>0</v>
      </c>
      <c r="Y48" s="89"/>
      <c r="Z48" s="89"/>
      <c r="AA48" s="89"/>
      <c r="AB48" s="89"/>
    </row>
    <row r="49" spans="1:28" x14ac:dyDescent="0.2">
      <c r="B49" s="82">
        <v>41</v>
      </c>
      <c r="C49" s="152"/>
      <c r="D49" s="123"/>
      <c r="E49" s="123"/>
      <c r="F49" s="223">
        <f t="shared" si="3"/>
        <v>0</v>
      </c>
      <c r="G49" s="123"/>
      <c r="H49" s="223">
        <f t="shared" si="4"/>
        <v>0</v>
      </c>
      <c r="I49" s="290">
        <f t="shared" si="0"/>
        <v>0</v>
      </c>
      <c r="J49" s="291"/>
      <c r="L49" s="82">
        <v>41</v>
      </c>
      <c r="M49" s="123"/>
      <c r="N49" s="123"/>
      <c r="O49" s="223">
        <f t="shared" si="5"/>
        <v>0</v>
      </c>
      <c r="P49" s="123"/>
      <c r="Q49" s="223">
        <f t="shared" si="8"/>
        <v>0</v>
      </c>
      <c r="R49" s="290">
        <f t="shared" si="7"/>
        <v>0</v>
      </c>
      <c r="S49" s="291"/>
      <c r="T49" s="267"/>
      <c r="U49" s="268"/>
      <c r="V49" s="191"/>
      <c r="W49" s="254">
        <f t="shared" si="1"/>
        <v>0</v>
      </c>
      <c r="X49" s="254">
        <f t="shared" si="2"/>
        <v>0</v>
      </c>
      <c r="Y49" s="89"/>
      <c r="Z49" s="89"/>
      <c r="AA49" s="89"/>
      <c r="AB49" s="89"/>
    </row>
    <row r="50" spans="1:28" x14ac:dyDescent="0.2">
      <c r="B50" s="82">
        <v>42</v>
      </c>
      <c r="C50" s="152"/>
      <c r="D50" s="123"/>
      <c r="E50" s="123"/>
      <c r="F50" s="223">
        <f t="shared" si="3"/>
        <v>0</v>
      </c>
      <c r="G50" s="123"/>
      <c r="H50" s="223">
        <f t="shared" si="4"/>
        <v>0</v>
      </c>
      <c r="I50" s="290">
        <f t="shared" si="0"/>
        <v>0</v>
      </c>
      <c r="J50" s="291"/>
      <c r="L50" s="82">
        <v>42</v>
      </c>
      <c r="M50" s="123"/>
      <c r="N50" s="123"/>
      <c r="O50" s="223">
        <f t="shared" si="5"/>
        <v>0</v>
      </c>
      <c r="P50" s="123"/>
      <c r="Q50" s="223">
        <f t="shared" si="8"/>
        <v>0</v>
      </c>
      <c r="R50" s="290">
        <f t="shared" si="7"/>
        <v>0</v>
      </c>
      <c r="S50" s="291"/>
      <c r="T50" s="267"/>
      <c r="U50" s="268"/>
      <c r="V50" s="191"/>
      <c r="W50" s="254">
        <f t="shared" si="1"/>
        <v>0</v>
      </c>
      <c r="X50" s="254">
        <f t="shared" si="2"/>
        <v>0</v>
      </c>
      <c r="Y50" s="89"/>
      <c r="Z50" s="89"/>
      <c r="AA50" s="89"/>
      <c r="AB50" s="89"/>
    </row>
    <row r="51" spans="1:28" x14ac:dyDescent="0.2">
      <c r="B51" s="82">
        <v>43</v>
      </c>
      <c r="C51" s="152"/>
      <c r="D51" s="123"/>
      <c r="E51" s="123"/>
      <c r="F51" s="223">
        <f t="shared" si="3"/>
        <v>0</v>
      </c>
      <c r="G51" s="123"/>
      <c r="H51" s="223">
        <f t="shared" si="4"/>
        <v>0</v>
      </c>
      <c r="I51" s="290">
        <f t="shared" si="0"/>
        <v>0</v>
      </c>
      <c r="J51" s="291"/>
      <c r="L51" s="82">
        <v>43</v>
      </c>
      <c r="M51" s="123"/>
      <c r="N51" s="123"/>
      <c r="O51" s="223">
        <f t="shared" si="5"/>
        <v>0</v>
      </c>
      <c r="P51" s="123"/>
      <c r="Q51" s="223">
        <f t="shared" si="8"/>
        <v>0</v>
      </c>
      <c r="R51" s="290">
        <f t="shared" si="7"/>
        <v>0</v>
      </c>
      <c r="S51" s="291"/>
      <c r="T51" s="267"/>
      <c r="U51" s="268"/>
      <c r="V51" s="191"/>
      <c r="W51" s="254">
        <f t="shared" si="1"/>
        <v>0</v>
      </c>
      <c r="X51" s="254">
        <f t="shared" si="2"/>
        <v>0</v>
      </c>
      <c r="Y51" s="89"/>
      <c r="Z51" s="89"/>
      <c r="AA51" s="89"/>
      <c r="AB51" s="89"/>
    </row>
    <row r="52" spans="1:28" x14ac:dyDescent="0.2">
      <c r="B52" s="93">
        <v>44</v>
      </c>
      <c r="C52" s="153"/>
      <c r="D52" s="124"/>
      <c r="E52" s="124"/>
      <c r="F52" s="224">
        <f t="shared" si="3"/>
        <v>0</v>
      </c>
      <c r="G52" s="124"/>
      <c r="H52" s="224">
        <f t="shared" si="4"/>
        <v>0</v>
      </c>
      <c r="I52" s="292">
        <f t="shared" si="0"/>
        <v>0</v>
      </c>
      <c r="J52" s="293"/>
      <c r="L52" s="93">
        <v>44</v>
      </c>
      <c r="M52" s="124"/>
      <c r="N52" s="124"/>
      <c r="O52" s="224">
        <f t="shared" si="5"/>
        <v>0</v>
      </c>
      <c r="P52" s="124"/>
      <c r="Q52" s="224">
        <f t="shared" si="8"/>
        <v>0</v>
      </c>
      <c r="R52" s="292">
        <f t="shared" si="7"/>
        <v>0</v>
      </c>
      <c r="S52" s="293"/>
      <c r="T52" s="267"/>
      <c r="U52" s="268"/>
      <c r="V52" s="256"/>
      <c r="W52" s="255">
        <f t="shared" si="1"/>
        <v>0</v>
      </c>
      <c r="X52" s="255">
        <f t="shared" si="2"/>
        <v>0</v>
      </c>
      <c r="Y52" s="89"/>
      <c r="Z52" s="89"/>
      <c r="AA52" s="89"/>
      <c r="AB52" s="89"/>
    </row>
    <row r="53" spans="1:28" ht="18" customHeight="1" thickBot="1" x14ac:dyDescent="0.3">
      <c r="B53" s="97" t="s">
        <v>163</v>
      </c>
      <c r="C53" s="154"/>
      <c r="D53" s="94"/>
      <c r="E53" s="95"/>
      <c r="F53" s="94"/>
      <c r="G53" s="96"/>
      <c r="H53" s="225">
        <f>SUM(H9:H52)</f>
        <v>0</v>
      </c>
      <c r="I53" s="294">
        <f>SUM(I9:J52)</f>
        <v>0</v>
      </c>
      <c r="J53" s="295"/>
      <c r="L53" s="97" t="s">
        <v>163</v>
      </c>
      <c r="M53" s="94"/>
      <c r="N53" s="95"/>
      <c r="O53" s="94"/>
      <c r="P53" s="96"/>
      <c r="Q53" s="225">
        <f>SUM(Q9:Q52)</f>
        <v>0</v>
      </c>
      <c r="R53" s="296">
        <f>SUM(R9:S52)</f>
        <v>0</v>
      </c>
      <c r="S53" s="297"/>
      <c r="T53" s="267"/>
      <c r="U53" s="269"/>
      <c r="V53" s="257" t="s">
        <v>153</v>
      </c>
      <c r="W53" s="192"/>
      <c r="X53" s="164">
        <f>SUM(X9:X52)</f>
        <v>0</v>
      </c>
      <c r="Y53" s="89"/>
      <c r="Z53" s="89"/>
      <c r="AA53" s="89"/>
      <c r="AB53" s="89"/>
    </row>
    <row r="54" spans="1:28" x14ac:dyDescent="0.2">
      <c r="V54" s="161"/>
      <c r="W54" s="161"/>
      <c r="X54" s="161"/>
    </row>
    <row r="55" spans="1:28" x14ac:dyDescent="0.2">
      <c r="V55" s="161"/>
      <c r="W55" s="161"/>
      <c r="X55" s="161"/>
    </row>
    <row r="56" spans="1:28" ht="18" x14ac:dyDescent="0.25">
      <c r="B56" s="298" t="s">
        <v>164</v>
      </c>
      <c r="C56" s="298"/>
      <c r="D56" s="298"/>
      <c r="V56" s="161"/>
      <c r="W56" s="161"/>
      <c r="X56" s="161"/>
    </row>
    <row r="57" spans="1:28" x14ac:dyDescent="0.2">
      <c r="B57" s="253" t="s">
        <v>166</v>
      </c>
      <c r="V57" s="161"/>
      <c r="W57" s="161"/>
      <c r="X57" s="161"/>
    </row>
    <row r="58" spans="1:28" ht="18" x14ac:dyDescent="0.25">
      <c r="A58" s="277">
        <v>2</v>
      </c>
      <c r="B58" s="278" t="str">
        <f>VLOOKUP(A58,A116:B117,2)</f>
        <v>Endmast über 120 kg</v>
      </c>
      <c r="C58" s="279"/>
      <c r="D58" s="280"/>
      <c r="E58" s="280"/>
      <c r="F58" s="281"/>
      <c r="V58" s="161"/>
      <c r="W58" s="161"/>
      <c r="X58" s="161"/>
    </row>
    <row r="59" spans="1:28" x14ac:dyDescent="0.2">
      <c r="V59" s="161"/>
      <c r="W59" s="161"/>
      <c r="X59" s="161"/>
    </row>
    <row r="60" spans="1:28" ht="15.75" x14ac:dyDescent="0.25">
      <c r="B60" s="90" t="s">
        <v>98</v>
      </c>
      <c r="D60" s="88"/>
      <c r="E60" s="89"/>
      <c r="F60" s="89"/>
      <c r="G60" s="89"/>
      <c r="H60" s="98" t="s">
        <v>100</v>
      </c>
      <c r="I60" s="99">
        <f>IF($A$58=1,1.1,1.6)</f>
        <v>1.6</v>
      </c>
      <c r="J60" s="103" t="s">
        <v>99</v>
      </c>
      <c r="L60" s="90" t="s">
        <v>89</v>
      </c>
      <c r="M60" s="88"/>
      <c r="N60" s="89"/>
      <c r="O60" s="89"/>
      <c r="P60" s="89"/>
      <c r="Q60" s="98" t="s">
        <v>100</v>
      </c>
      <c r="R60" s="99">
        <f>IF($A$58=1,0.6,0.9)</f>
        <v>0.9</v>
      </c>
      <c r="S60" s="103" t="s">
        <v>99</v>
      </c>
      <c r="T60" s="126"/>
      <c r="U60" s="126"/>
      <c r="V60" s="90" t="s">
        <v>171</v>
      </c>
      <c r="W60" s="161"/>
      <c r="X60" s="161"/>
    </row>
    <row r="61" spans="1:28" ht="16.5" thickBot="1" x14ac:dyDescent="0.3">
      <c r="B61" s="87"/>
      <c r="D61" s="88"/>
      <c r="E61" s="89"/>
      <c r="F61" s="89"/>
      <c r="G61" s="89"/>
      <c r="H61" s="89"/>
      <c r="I61" s="89"/>
      <c r="J61" s="89"/>
      <c r="L61" s="87"/>
      <c r="M61" s="88"/>
      <c r="N61" s="89"/>
      <c r="O61" s="89"/>
      <c r="P61" s="89"/>
      <c r="Q61" s="89"/>
      <c r="R61" s="89"/>
      <c r="S61" s="89"/>
      <c r="T61" s="126"/>
      <c r="U61" s="126"/>
      <c r="V61" s="165"/>
      <c r="W61" s="165"/>
      <c r="X61" s="165"/>
    </row>
    <row r="62" spans="1:28" ht="48.6" customHeight="1" x14ac:dyDescent="0.2">
      <c r="B62" s="100" t="s">
        <v>96</v>
      </c>
      <c r="C62" s="149" t="s">
        <v>168</v>
      </c>
      <c r="D62" s="101" t="s">
        <v>92</v>
      </c>
      <c r="E62" s="101" t="s">
        <v>93</v>
      </c>
      <c r="F62" s="91" t="s">
        <v>94</v>
      </c>
      <c r="G62" s="92" t="s">
        <v>104</v>
      </c>
      <c r="H62" s="92" t="s">
        <v>97</v>
      </c>
      <c r="I62" s="286" t="s">
        <v>95</v>
      </c>
      <c r="J62" s="287"/>
      <c r="L62" s="100" t="s">
        <v>96</v>
      </c>
      <c r="M62" s="101" t="s">
        <v>92</v>
      </c>
      <c r="N62" s="101" t="s">
        <v>93</v>
      </c>
      <c r="O62" s="91" t="s">
        <v>94</v>
      </c>
      <c r="P62" s="92" t="s">
        <v>104</v>
      </c>
      <c r="Q62" s="92" t="s">
        <v>97</v>
      </c>
      <c r="R62" s="286" t="s">
        <v>95</v>
      </c>
      <c r="S62" s="287"/>
      <c r="T62" s="265"/>
      <c r="U62" s="266"/>
      <c r="V62" s="158" t="s">
        <v>140</v>
      </c>
      <c r="W62" s="158" t="s">
        <v>140</v>
      </c>
      <c r="X62" s="158" t="s">
        <v>140</v>
      </c>
    </row>
    <row r="63" spans="1:28" ht="18" x14ac:dyDescent="0.2">
      <c r="B63" s="84"/>
      <c r="C63" s="150" t="s">
        <v>103</v>
      </c>
      <c r="D63" s="102" t="s">
        <v>102</v>
      </c>
      <c r="E63" s="102" t="s">
        <v>102</v>
      </c>
      <c r="F63" s="102" t="s">
        <v>101</v>
      </c>
      <c r="G63" s="102" t="s">
        <v>101</v>
      </c>
      <c r="H63" s="85" t="s">
        <v>101</v>
      </c>
      <c r="I63" s="288" t="s">
        <v>103</v>
      </c>
      <c r="J63" s="289"/>
      <c r="L63" s="84"/>
      <c r="M63" s="102" t="s">
        <v>102</v>
      </c>
      <c r="N63" s="102" t="s">
        <v>102</v>
      </c>
      <c r="O63" s="102" t="s">
        <v>101</v>
      </c>
      <c r="P63" s="102" t="s">
        <v>101</v>
      </c>
      <c r="Q63" s="85" t="s">
        <v>101</v>
      </c>
      <c r="R63" s="288" t="s">
        <v>103</v>
      </c>
      <c r="S63" s="289"/>
      <c r="T63" s="265"/>
      <c r="U63" s="266"/>
      <c r="V63" s="160" t="s">
        <v>103</v>
      </c>
      <c r="W63" s="160" t="s">
        <v>103</v>
      </c>
      <c r="X63" s="160" t="s">
        <v>103</v>
      </c>
    </row>
    <row r="64" spans="1:28" x14ac:dyDescent="0.2">
      <c r="B64" s="83">
        <v>1</v>
      </c>
      <c r="C64" s="151"/>
      <c r="D64" s="122"/>
      <c r="E64" s="122"/>
      <c r="F64" s="222">
        <f>D64*E64</f>
        <v>0</v>
      </c>
      <c r="G64" s="122"/>
      <c r="H64" s="222">
        <f>F64-G64</f>
        <v>0</v>
      </c>
      <c r="I64" s="290">
        <f t="shared" ref="I64:I107" si="9">ROUNDDOWN(H64/$I$60,0)</f>
        <v>0</v>
      </c>
      <c r="J64" s="291"/>
      <c r="L64" s="83">
        <v>1</v>
      </c>
      <c r="M64" s="122"/>
      <c r="N64" s="122"/>
      <c r="O64" s="222">
        <f>M64*N64</f>
        <v>0</v>
      </c>
      <c r="P64" s="122"/>
      <c r="Q64" s="222">
        <f>O64-P64</f>
        <v>0</v>
      </c>
      <c r="R64" s="290">
        <f>ROUNDDOWN(Q64/$R$60,0)</f>
        <v>0</v>
      </c>
      <c r="S64" s="291"/>
      <c r="T64" s="267"/>
      <c r="U64" s="268"/>
      <c r="V64" s="190"/>
      <c r="W64" s="254">
        <f t="shared" ref="W64:W107" si="10">MIN(R64,I64,V64)</f>
        <v>0</v>
      </c>
      <c r="X64" s="254">
        <f t="shared" ref="X64:X107" si="11">W64*C64</f>
        <v>0</v>
      </c>
    </row>
    <row r="65" spans="2:24" x14ac:dyDescent="0.2">
      <c r="B65" s="82">
        <v>2</v>
      </c>
      <c r="C65" s="152"/>
      <c r="D65" s="122"/>
      <c r="E65" s="122"/>
      <c r="F65" s="223">
        <f t="shared" ref="F65:F107" si="12">D65*E65</f>
        <v>0</v>
      </c>
      <c r="G65" s="122"/>
      <c r="H65" s="223">
        <f t="shared" ref="H65:H98" si="13">F65-G65</f>
        <v>0</v>
      </c>
      <c r="I65" s="290">
        <f t="shared" si="9"/>
        <v>0</v>
      </c>
      <c r="J65" s="291"/>
      <c r="L65" s="82">
        <v>2</v>
      </c>
      <c r="M65" s="122"/>
      <c r="N65" s="122"/>
      <c r="O65" s="223">
        <f t="shared" ref="O65:O107" si="14">M65*N65</f>
        <v>0</v>
      </c>
      <c r="P65" s="122"/>
      <c r="Q65" s="223">
        <f t="shared" ref="Q65:Q98" si="15">O65-P65</f>
        <v>0</v>
      </c>
      <c r="R65" s="290">
        <f t="shared" ref="R65:R107" si="16">ROUNDDOWN(Q65/$R$60,0)</f>
        <v>0</v>
      </c>
      <c r="S65" s="291"/>
      <c r="T65" s="267"/>
      <c r="U65" s="268"/>
      <c r="V65" s="190"/>
      <c r="W65" s="254">
        <f t="shared" si="10"/>
        <v>0</v>
      </c>
      <c r="X65" s="254">
        <f t="shared" si="11"/>
        <v>0</v>
      </c>
    </row>
    <row r="66" spans="2:24" x14ac:dyDescent="0.2">
      <c r="B66" s="82">
        <v>3</v>
      </c>
      <c r="C66" s="152"/>
      <c r="D66" s="122"/>
      <c r="E66" s="122"/>
      <c r="F66" s="223">
        <f t="shared" si="12"/>
        <v>0</v>
      </c>
      <c r="G66" s="122"/>
      <c r="H66" s="223">
        <f t="shared" si="13"/>
        <v>0</v>
      </c>
      <c r="I66" s="290">
        <f t="shared" si="9"/>
        <v>0</v>
      </c>
      <c r="J66" s="291"/>
      <c r="L66" s="82">
        <v>3</v>
      </c>
      <c r="M66" s="122"/>
      <c r="N66" s="122"/>
      <c r="O66" s="223">
        <f t="shared" si="14"/>
        <v>0</v>
      </c>
      <c r="P66" s="122"/>
      <c r="Q66" s="223">
        <f t="shared" si="15"/>
        <v>0</v>
      </c>
      <c r="R66" s="290">
        <f t="shared" si="16"/>
        <v>0</v>
      </c>
      <c r="S66" s="291"/>
      <c r="T66" s="267"/>
      <c r="U66" s="268"/>
      <c r="V66" s="190"/>
      <c r="W66" s="254">
        <f t="shared" si="10"/>
        <v>0</v>
      </c>
      <c r="X66" s="254">
        <f t="shared" si="11"/>
        <v>0</v>
      </c>
    </row>
    <row r="67" spans="2:24" x14ac:dyDescent="0.2">
      <c r="B67" s="82">
        <v>4</v>
      </c>
      <c r="C67" s="152"/>
      <c r="D67" s="122"/>
      <c r="E67" s="122"/>
      <c r="F67" s="223">
        <f t="shared" si="12"/>
        <v>0</v>
      </c>
      <c r="G67" s="122"/>
      <c r="H67" s="223">
        <f t="shared" si="13"/>
        <v>0</v>
      </c>
      <c r="I67" s="290">
        <f t="shared" si="9"/>
        <v>0</v>
      </c>
      <c r="J67" s="291"/>
      <c r="L67" s="82">
        <v>4</v>
      </c>
      <c r="M67" s="122"/>
      <c r="N67" s="122"/>
      <c r="O67" s="223">
        <f t="shared" si="14"/>
        <v>0</v>
      </c>
      <c r="P67" s="122"/>
      <c r="Q67" s="223">
        <f t="shared" si="15"/>
        <v>0</v>
      </c>
      <c r="R67" s="290">
        <f t="shared" si="16"/>
        <v>0</v>
      </c>
      <c r="S67" s="291"/>
      <c r="T67" s="267"/>
      <c r="U67" s="268"/>
      <c r="V67" s="191"/>
      <c r="W67" s="254">
        <f t="shared" si="10"/>
        <v>0</v>
      </c>
      <c r="X67" s="254">
        <f t="shared" si="11"/>
        <v>0</v>
      </c>
    </row>
    <row r="68" spans="2:24" x14ac:dyDescent="0.2">
      <c r="B68" s="82">
        <v>5</v>
      </c>
      <c r="C68" s="152"/>
      <c r="D68" s="122"/>
      <c r="E68" s="122"/>
      <c r="F68" s="223">
        <f t="shared" si="12"/>
        <v>0</v>
      </c>
      <c r="G68" s="122"/>
      <c r="H68" s="223">
        <f t="shared" si="13"/>
        <v>0</v>
      </c>
      <c r="I68" s="290">
        <f t="shared" si="9"/>
        <v>0</v>
      </c>
      <c r="J68" s="291"/>
      <c r="L68" s="82">
        <v>5</v>
      </c>
      <c r="M68" s="122"/>
      <c r="N68" s="122"/>
      <c r="O68" s="223">
        <f t="shared" si="14"/>
        <v>0</v>
      </c>
      <c r="P68" s="122"/>
      <c r="Q68" s="223">
        <f t="shared" si="15"/>
        <v>0</v>
      </c>
      <c r="R68" s="290">
        <f t="shared" si="16"/>
        <v>0</v>
      </c>
      <c r="S68" s="291"/>
      <c r="T68" s="267"/>
      <c r="U68" s="268"/>
      <c r="V68" s="191"/>
      <c r="W68" s="254">
        <f t="shared" si="10"/>
        <v>0</v>
      </c>
      <c r="X68" s="254">
        <f t="shared" si="11"/>
        <v>0</v>
      </c>
    </row>
    <row r="69" spans="2:24" x14ac:dyDescent="0.2">
      <c r="B69" s="82">
        <v>6</v>
      </c>
      <c r="C69" s="152"/>
      <c r="D69" s="122"/>
      <c r="E69" s="122"/>
      <c r="F69" s="223">
        <f t="shared" si="12"/>
        <v>0</v>
      </c>
      <c r="G69" s="122"/>
      <c r="H69" s="223">
        <f t="shared" si="13"/>
        <v>0</v>
      </c>
      <c r="I69" s="290">
        <f t="shared" si="9"/>
        <v>0</v>
      </c>
      <c r="J69" s="291"/>
      <c r="L69" s="82">
        <v>6</v>
      </c>
      <c r="M69" s="122"/>
      <c r="N69" s="122"/>
      <c r="O69" s="223">
        <f t="shared" si="14"/>
        <v>0</v>
      </c>
      <c r="P69" s="122"/>
      <c r="Q69" s="223">
        <f t="shared" si="15"/>
        <v>0</v>
      </c>
      <c r="R69" s="290">
        <f t="shared" si="16"/>
        <v>0</v>
      </c>
      <c r="S69" s="291"/>
      <c r="T69" s="267"/>
      <c r="U69" s="268"/>
      <c r="V69" s="191"/>
      <c r="W69" s="254">
        <f t="shared" si="10"/>
        <v>0</v>
      </c>
      <c r="X69" s="254">
        <f t="shared" si="11"/>
        <v>0</v>
      </c>
    </row>
    <row r="70" spans="2:24" x14ac:dyDescent="0.2">
      <c r="B70" s="82">
        <v>7</v>
      </c>
      <c r="C70" s="152"/>
      <c r="D70" s="122"/>
      <c r="E70" s="122"/>
      <c r="F70" s="223">
        <f t="shared" si="12"/>
        <v>0</v>
      </c>
      <c r="G70" s="122"/>
      <c r="H70" s="223">
        <f t="shared" si="13"/>
        <v>0</v>
      </c>
      <c r="I70" s="290">
        <f t="shared" si="9"/>
        <v>0</v>
      </c>
      <c r="J70" s="291"/>
      <c r="L70" s="82">
        <v>7</v>
      </c>
      <c r="M70" s="122"/>
      <c r="N70" s="122"/>
      <c r="O70" s="223">
        <f t="shared" si="14"/>
        <v>0</v>
      </c>
      <c r="P70" s="122"/>
      <c r="Q70" s="223">
        <f t="shared" si="15"/>
        <v>0</v>
      </c>
      <c r="R70" s="290">
        <f t="shared" si="16"/>
        <v>0</v>
      </c>
      <c r="S70" s="291"/>
      <c r="T70" s="267"/>
      <c r="U70" s="268"/>
      <c r="V70" s="191"/>
      <c r="W70" s="254">
        <f t="shared" si="10"/>
        <v>0</v>
      </c>
      <c r="X70" s="254">
        <f t="shared" si="11"/>
        <v>0</v>
      </c>
    </row>
    <row r="71" spans="2:24" x14ac:dyDescent="0.2">
      <c r="B71" s="82">
        <v>8</v>
      </c>
      <c r="C71" s="152"/>
      <c r="D71" s="123"/>
      <c r="E71" s="123"/>
      <c r="F71" s="223">
        <f t="shared" si="12"/>
        <v>0</v>
      </c>
      <c r="G71" s="123"/>
      <c r="H71" s="223">
        <f t="shared" si="13"/>
        <v>0</v>
      </c>
      <c r="I71" s="290">
        <f t="shared" si="9"/>
        <v>0</v>
      </c>
      <c r="J71" s="291"/>
      <c r="L71" s="82">
        <v>8</v>
      </c>
      <c r="M71" s="123"/>
      <c r="N71" s="123"/>
      <c r="O71" s="223">
        <f t="shared" si="14"/>
        <v>0</v>
      </c>
      <c r="P71" s="123"/>
      <c r="Q71" s="223">
        <f t="shared" si="15"/>
        <v>0</v>
      </c>
      <c r="R71" s="290">
        <f t="shared" si="16"/>
        <v>0</v>
      </c>
      <c r="S71" s="291"/>
      <c r="T71" s="267"/>
      <c r="U71" s="268"/>
      <c r="V71" s="191"/>
      <c r="W71" s="254">
        <f t="shared" si="10"/>
        <v>0</v>
      </c>
      <c r="X71" s="254">
        <f t="shared" si="11"/>
        <v>0</v>
      </c>
    </row>
    <row r="72" spans="2:24" x14ac:dyDescent="0.2">
      <c r="B72" s="82">
        <v>9</v>
      </c>
      <c r="C72" s="152"/>
      <c r="D72" s="123"/>
      <c r="E72" s="123"/>
      <c r="F72" s="223">
        <f t="shared" si="12"/>
        <v>0</v>
      </c>
      <c r="G72" s="123"/>
      <c r="H72" s="223">
        <f t="shared" si="13"/>
        <v>0</v>
      </c>
      <c r="I72" s="290">
        <f t="shared" si="9"/>
        <v>0</v>
      </c>
      <c r="J72" s="291"/>
      <c r="L72" s="82">
        <v>9</v>
      </c>
      <c r="M72" s="123"/>
      <c r="N72" s="123"/>
      <c r="O72" s="223">
        <f t="shared" si="14"/>
        <v>0</v>
      </c>
      <c r="P72" s="123"/>
      <c r="Q72" s="223">
        <f t="shared" si="15"/>
        <v>0</v>
      </c>
      <c r="R72" s="290">
        <f t="shared" si="16"/>
        <v>0</v>
      </c>
      <c r="S72" s="291"/>
      <c r="T72" s="267"/>
      <c r="U72" s="268"/>
      <c r="V72" s="191"/>
      <c r="W72" s="254">
        <f t="shared" si="10"/>
        <v>0</v>
      </c>
      <c r="X72" s="254">
        <f t="shared" si="11"/>
        <v>0</v>
      </c>
    </row>
    <row r="73" spans="2:24" x14ac:dyDescent="0.2">
      <c r="B73" s="82">
        <v>10</v>
      </c>
      <c r="C73" s="152"/>
      <c r="D73" s="123"/>
      <c r="E73" s="123"/>
      <c r="F73" s="223">
        <f t="shared" si="12"/>
        <v>0</v>
      </c>
      <c r="G73" s="123"/>
      <c r="H73" s="223">
        <f t="shared" si="13"/>
        <v>0</v>
      </c>
      <c r="I73" s="290">
        <f t="shared" si="9"/>
        <v>0</v>
      </c>
      <c r="J73" s="291"/>
      <c r="L73" s="82">
        <v>10</v>
      </c>
      <c r="M73" s="123"/>
      <c r="N73" s="123"/>
      <c r="O73" s="223">
        <f t="shared" si="14"/>
        <v>0</v>
      </c>
      <c r="P73" s="123"/>
      <c r="Q73" s="223">
        <f t="shared" si="15"/>
        <v>0</v>
      </c>
      <c r="R73" s="290">
        <f t="shared" si="16"/>
        <v>0</v>
      </c>
      <c r="S73" s="291"/>
      <c r="T73" s="267"/>
      <c r="U73" s="268"/>
      <c r="V73" s="191"/>
      <c r="W73" s="254">
        <f t="shared" si="10"/>
        <v>0</v>
      </c>
      <c r="X73" s="254">
        <f t="shared" si="11"/>
        <v>0</v>
      </c>
    </row>
    <row r="74" spans="2:24" x14ac:dyDescent="0.2">
      <c r="B74" s="82">
        <v>11</v>
      </c>
      <c r="C74" s="152"/>
      <c r="D74" s="123"/>
      <c r="E74" s="123"/>
      <c r="F74" s="223">
        <f t="shared" si="12"/>
        <v>0</v>
      </c>
      <c r="G74" s="123"/>
      <c r="H74" s="223">
        <f t="shared" si="13"/>
        <v>0</v>
      </c>
      <c r="I74" s="290">
        <f t="shared" si="9"/>
        <v>0</v>
      </c>
      <c r="J74" s="291"/>
      <c r="L74" s="82">
        <v>11</v>
      </c>
      <c r="M74" s="123"/>
      <c r="N74" s="123"/>
      <c r="O74" s="223">
        <f t="shared" si="14"/>
        <v>0</v>
      </c>
      <c r="P74" s="123"/>
      <c r="Q74" s="223">
        <f t="shared" si="15"/>
        <v>0</v>
      </c>
      <c r="R74" s="290">
        <f t="shared" si="16"/>
        <v>0</v>
      </c>
      <c r="S74" s="291"/>
      <c r="T74" s="267"/>
      <c r="U74" s="268"/>
      <c r="V74" s="191"/>
      <c r="W74" s="254">
        <f t="shared" si="10"/>
        <v>0</v>
      </c>
      <c r="X74" s="254">
        <f t="shared" si="11"/>
        <v>0</v>
      </c>
    </row>
    <row r="75" spans="2:24" x14ac:dyDescent="0.2">
      <c r="B75" s="82">
        <v>12</v>
      </c>
      <c r="C75" s="152"/>
      <c r="D75" s="123"/>
      <c r="E75" s="123"/>
      <c r="F75" s="223">
        <f t="shared" si="12"/>
        <v>0</v>
      </c>
      <c r="G75" s="123"/>
      <c r="H75" s="223">
        <f t="shared" si="13"/>
        <v>0</v>
      </c>
      <c r="I75" s="290">
        <f t="shared" si="9"/>
        <v>0</v>
      </c>
      <c r="J75" s="291"/>
      <c r="L75" s="82">
        <v>12</v>
      </c>
      <c r="M75" s="123"/>
      <c r="N75" s="123"/>
      <c r="O75" s="223">
        <f t="shared" si="14"/>
        <v>0</v>
      </c>
      <c r="P75" s="123"/>
      <c r="Q75" s="223">
        <f t="shared" si="15"/>
        <v>0</v>
      </c>
      <c r="R75" s="290">
        <f t="shared" si="16"/>
        <v>0</v>
      </c>
      <c r="S75" s="291"/>
      <c r="T75" s="267"/>
      <c r="U75" s="268"/>
      <c r="V75" s="191"/>
      <c r="W75" s="254">
        <f t="shared" si="10"/>
        <v>0</v>
      </c>
      <c r="X75" s="254">
        <f t="shared" si="11"/>
        <v>0</v>
      </c>
    </row>
    <row r="76" spans="2:24" x14ac:dyDescent="0.2">
      <c r="B76" s="82">
        <v>13</v>
      </c>
      <c r="C76" s="152"/>
      <c r="D76" s="123"/>
      <c r="E76" s="123"/>
      <c r="F76" s="223">
        <f t="shared" si="12"/>
        <v>0</v>
      </c>
      <c r="G76" s="123"/>
      <c r="H76" s="223">
        <f t="shared" si="13"/>
        <v>0</v>
      </c>
      <c r="I76" s="290">
        <f t="shared" si="9"/>
        <v>0</v>
      </c>
      <c r="J76" s="291"/>
      <c r="L76" s="82">
        <v>13</v>
      </c>
      <c r="M76" s="123"/>
      <c r="N76" s="123"/>
      <c r="O76" s="223">
        <f t="shared" si="14"/>
        <v>0</v>
      </c>
      <c r="P76" s="123"/>
      <c r="Q76" s="223">
        <f t="shared" si="15"/>
        <v>0</v>
      </c>
      <c r="R76" s="290">
        <f t="shared" si="16"/>
        <v>0</v>
      </c>
      <c r="S76" s="291"/>
      <c r="T76" s="267"/>
      <c r="U76" s="268"/>
      <c r="V76" s="191"/>
      <c r="W76" s="254">
        <f t="shared" si="10"/>
        <v>0</v>
      </c>
      <c r="X76" s="254">
        <f t="shared" si="11"/>
        <v>0</v>
      </c>
    </row>
    <row r="77" spans="2:24" x14ac:dyDescent="0.2">
      <c r="B77" s="82">
        <v>14</v>
      </c>
      <c r="C77" s="152"/>
      <c r="D77" s="123"/>
      <c r="E77" s="123"/>
      <c r="F77" s="223">
        <f t="shared" si="12"/>
        <v>0</v>
      </c>
      <c r="G77" s="123"/>
      <c r="H77" s="223">
        <f t="shared" si="13"/>
        <v>0</v>
      </c>
      <c r="I77" s="290">
        <f t="shared" si="9"/>
        <v>0</v>
      </c>
      <c r="J77" s="291"/>
      <c r="L77" s="82">
        <v>14</v>
      </c>
      <c r="M77" s="123"/>
      <c r="N77" s="123"/>
      <c r="O77" s="223">
        <f t="shared" si="14"/>
        <v>0</v>
      </c>
      <c r="P77" s="123"/>
      <c r="Q77" s="223">
        <f t="shared" si="15"/>
        <v>0</v>
      </c>
      <c r="R77" s="290">
        <f t="shared" si="16"/>
        <v>0</v>
      </c>
      <c r="S77" s="291"/>
      <c r="T77" s="267"/>
      <c r="U77" s="268"/>
      <c r="V77" s="191"/>
      <c r="W77" s="254">
        <f t="shared" si="10"/>
        <v>0</v>
      </c>
      <c r="X77" s="254">
        <f t="shared" si="11"/>
        <v>0</v>
      </c>
    </row>
    <row r="78" spans="2:24" x14ac:dyDescent="0.2">
      <c r="B78" s="82">
        <v>15</v>
      </c>
      <c r="C78" s="152"/>
      <c r="D78" s="123"/>
      <c r="E78" s="123"/>
      <c r="F78" s="223">
        <f t="shared" si="12"/>
        <v>0</v>
      </c>
      <c r="G78" s="123"/>
      <c r="H78" s="223">
        <f t="shared" si="13"/>
        <v>0</v>
      </c>
      <c r="I78" s="290">
        <f t="shared" si="9"/>
        <v>0</v>
      </c>
      <c r="J78" s="291"/>
      <c r="L78" s="82">
        <v>15</v>
      </c>
      <c r="M78" s="123"/>
      <c r="N78" s="123"/>
      <c r="O78" s="223">
        <f t="shared" si="14"/>
        <v>0</v>
      </c>
      <c r="P78" s="123"/>
      <c r="Q78" s="223">
        <f t="shared" si="15"/>
        <v>0</v>
      </c>
      <c r="R78" s="290">
        <f t="shared" si="16"/>
        <v>0</v>
      </c>
      <c r="S78" s="291"/>
      <c r="T78" s="267"/>
      <c r="U78" s="268"/>
      <c r="V78" s="191"/>
      <c r="W78" s="254">
        <f t="shared" si="10"/>
        <v>0</v>
      </c>
      <c r="X78" s="254">
        <f t="shared" si="11"/>
        <v>0</v>
      </c>
    </row>
    <row r="79" spans="2:24" x14ac:dyDescent="0.2">
      <c r="B79" s="82">
        <v>16</v>
      </c>
      <c r="C79" s="152"/>
      <c r="D79" s="123"/>
      <c r="E79" s="123"/>
      <c r="F79" s="223">
        <f t="shared" si="12"/>
        <v>0</v>
      </c>
      <c r="G79" s="123"/>
      <c r="H79" s="223">
        <f t="shared" si="13"/>
        <v>0</v>
      </c>
      <c r="I79" s="290">
        <f t="shared" si="9"/>
        <v>0</v>
      </c>
      <c r="J79" s="291"/>
      <c r="L79" s="82">
        <v>16</v>
      </c>
      <c r="M79" s="123"/>
      <c r="N79" s="123"/>
      <c r="O79" s="223">
        <f t="shared" si="14"/>
        <v>0</v>
      </c>
      <c r="P79" s="123"/>
      <c r="Q79" s="223">
        <f t="shared" si="15"/>
        <v>0</v>
      </c>
      <c r="R79" s="290">
        <f t="shared" si="16"/>
        <v>0</v>
      </c>
      <c r="S79" s="291"/>
      <c r="T79" s="267"/>
      <c r="U79" s="268"/>
      <c r="V79" s="191"/>
      <c r="W79" s="254">
        <f t="shared" si="10"/>
        <v>0</v>
      </c>
      <c r="X79" s="254">
        <f t="shared" si="11"/>
        <v>0</v>
      </c>
    </row>
    <row r="80" spans="2:24" x14ac:dyDescent="0.2">
      <c r="B80" s="82">
        <v>17</v>
      </c>
      <c r="C80" s="152"/>
      <c r="D80" s="123"/>
      <c r="E80" s="123"/>
      <c r="F80" s="223">
        <f t="shared" si="12"/>
        <v>0</v>
      </c>
      <c r="G80" s="123"/>
      <c r="H80" s="223">
        <f t="shared" si="13"/>
        <v>0</v>
      </c>
      <c r="I80" s="290">
        <f t="shared" si="9"/>
        <v>0</v>
      </c>
      <c r="J80" s="291"/>
      <c r="L80" s="82">
        <v>17</v>
      </c>
      <c r="M80" s="123"/>
      <c r="N80" s="123"/>
      <c r="O80" s="223">
        <f t="shared" si="14"/>
        <v>0</v>
      </c>
      <c r="P80" s="123"/>
      <c r="Q80" s="223">
        <f t="shared" si="15"/>
        <v>0</v>
      </c>
      <c r="R80" s="290">
        <f t="shared" si="16"/>
        <v>0</v>
      </c>
      <c r="S80" s="291"/>
      <c r="T80" s="267"/>
      <c r="U80" s="268"/>
      <c r="V80" s="191"/>
      <c r="W80" s="254">
        <f t="shared" si="10"/>
        <v>0</v>
      </c>
      <c r="X80" s="254">
        <f t="shared" si="11"/>
        <v>0</v>
      </c>
    </row>
    <row r="81" spans="2:24" x14ac:dyDescent="0.2">
      <c r="B81" s="82">
        <v>18</v>
      </c>
      <c r="C81" s="152"/>
      <c r="D81" s="123"/>
      <c r="E81" s="123"/>
      <c r="F81" s="223">
        <f t="shared" si="12"/>
        <v>0</v>
      </c>
      <c r="G81" s="123"/>
      <c r="H81" s="223">
        <f t="shared" si="13"/>
        <v>0</v>
      </c>
      <c r="I81" s="290">
        <f t="shared" si="9"/>
        <v>0</v>
      </c>
      <c r="J81" s="291"/>
      <c r="L81" s="82">
        <v>18</v>
      </c>
      <c r="M81" s="123"/>
      <c r="N81" s="123"/>
      <c r="O81" s="223">
        <f t="shared" si="14"/>
        <v>0</v>
      </c>
      <c r="P81" s="123"/>
      <c r="Q81" s="223">
        <f t="shared" si="15"/>
        <v>0</v>
      </c>
      <c r="R81" s="290">
        <f t="shared" si="16"/>
        <v>0</v>
      </c>
      <c r="S81" s="291"/>
      <c r="T81" s="267"/>
      <c r="U81" s="268"/>
      <c r="V81" s="191"/>
      <c r="W81" s="254">
        <f t="shared" si="10"/>
        <v>0</v>
      </c>
      <c r="X81" s="254">
        <f t="shared" si="11"/>
        <v>0</v>
      </c>
    </row>
    <row r="82" spans="2:24" x14ac:dyDescent="0.2">
      <c r="B82" s="82">
        <v>19</v>
      </c>
      <c r="C82" s="152"/>
      <c r="D82" s="123"/>
      <c r="E82" s="123"/>
      <c r="F82" s="223">
        <f t="shared" si="12"/>
        <v>0</v>
      </c>
      <c r="G82" s="123"/>
      <c r="H82" s="223">
        <f t="shared" si="13"/>
        <v>0</v>
      </c>
      <c r="I82" s="290">
        <f t="shared" si="9"/>
        <v>0</v>
      </c>
      <c r="J82" s="291"/>
      <c r="L82" s="82">
        <v>19</v>
      </c>
      <c r="M82" s="123"/>
      <c r="N82" s="123"/>
      <c r="O82" s="223">
        <f t="shared" si="14"/>
        <v>0</v>
      </c>
      <c r="P82" s="123"/>
      <c r="Q82" s="223">
        <f t="shared" si="15"/>
        <v>0</v>
      </c>
      <c r="R82" s="290">
        <f t="shared" si="16"/>
        <v>0</v>
      </c>
      <c r="S82" s="291"/>
      <c r="T82" s="267"/>
      <c r="U82" s="268"/>
      <c r="V82" s="191"/>
      <c r="W82" s="254">
        <f t="shared" si="10"/>
        <v>0</v>
      </c>
      <c r="X82" s="254">
        <f t="shared" si="11"/>
        <v>0</v>
      </c>
    </row>
    <row r="83" spans="2:24" x14ac:dyDescent="0.2">
      <c r="B83" s="82">
        <v>20</v>
      </c>
      <c r="C83" s="152"/>
      <c r="D83" s="123"/>
      <c r="E83" s="123"/>
      <c r="F83" s="223">
        <f t="shared" si="12"/>
        <v>0</v>
      </c>
      <c r="G83" s="123"/>
      <c r="H83" s="223">
        <f t="shared" si="13"/>
        <v>0</v>
      </c>
      <c r="I83" s="290">
        <f t="shared" si="9"/>
        <v>0</v>
      </c>
      <c r="J83" s="291"/>
      <c r="L83" s="82">
        <v>20</v>
      </c>
      <c r="M83" s="123"/>
      <c r="N83" s="123"/>
      <c r="O83" s="223">
        <f t="shared" si="14"/>
        <v>0</v>
      </c>
      <c r="P83" s="123"/>
      <c r="Q83" s="223">
        <f t="shared" si="15"/>
        <v>0</v>
      </c>
      <c r="R83" s="290">
        <f t="shared" si="16"/>
        <v>0</v>
      </c>
      <c r="S83" s="291"/>
      <c r="T83" s="267"/>
      <c r="U83" s="268"/>
      <c r="V83" s="191"/>
      <c r="W83" s="254">
        <f t="shared" si="10"/>
        <v>0</v>
      </c>
      <c r="X83" s="254">
        <f t="shared" si="11"/>
        <v>0</v>
      </c>
    </row>
    <row r="84" spans="2:24" x14ac:dyDescent="0.2">
      <c r="B84" s="82">
        <v>21</v>
      </c>
      <c r="C84" s="152"/>
      <c r="D84" s="123"/>
      <c r="E84" s="123"/>
      <c r="F84" s="223">
        <f t="shared" si="12"/>
        <v>0</v>
      </c>
      <c r="G84" s="123"/>
      <c r="H84" s="223">
        <f t="shared" si="13"/>
        <v>0</v>
      </c>
      <c r="I84" s="290">
        <f t="shared" si="9"/>
        <v>0</v>
      </c>
      <c r="J84" s="291"/>
      <c r="L84" s="82">
        <v>21</v>
      </c>
      <c r="M84" s="123"/>
      <c r="N84" s="123"/>
      <c r="O84" s="223">
        <f t="shared" si="14"/>
        <v>0</v>
      </c>
      <c r="P84" s="123"/>
      <c r="Q84" s="223">
        <f t="shared" si="15"/>
        <v>0</v>
      </c>
      <c r="R84" s="290">
        <f t="shared" si="16"/>
        <v>0</v>
      </c>
      <c r="S84" s="291"/>
      <c r="T84" s="267"/>
      <c r="U84" s="268"/>
      <c r="V84" s="191"/>
      <c r="W84" s="254">
        <f t="shared" si="10"/>
        <v>0</v>
      </c>
      <c r="X84" s="254">
        <f t="shared" si="11"/>
        <v>0</v>
      </c>
    </row>
    <row r="85" spans="2:24" x14ac:dyDescent="0.2">
      <c r="B85" s="82">
        <v>22</v>
      </c>
      <c r="C85" s="152"/>
      <c r="D85" s="123"/>
      <c r="E85" s="123"/>
      <c r="F85" s="223">
        <f t="shared" si="12"/>
        <v>0</v>
      </c>
      <c r="G85" s="123"/>
      <c r="H85" s="223">
        <f t="shared" si="13"/>
        <v>0</v>
      </c>
      <c r="I85" s="290">
        <f t="shared" si="9"/>
        <v>0</v>
      </c>
      <c r="J85" s="291"/>
      <c r="L85" s="82">
        <v>22</v>
      </c>
      <c r="M85" s="123"/>
      <c r="N85" s="123"/>
      <c r="O85" s="223">
        <f t="shared" si="14"/>
        <v>0</v>
      </c>
      <c r="P85" s="123"/>
      <c r="Q85" s="223">
        <f t="shared" si="15"/>
        <v>0</v>
      </c>
      <c r="R85" s="290">
        <f t="shared" si="16"/>
        <v>0</v>
      </c>
      <c r="S85" s="291"/>
      <c r="T85" s="267"/>
      <c r="U85" s="268"/>
      <c r="V85" s="191"/>
      <c r="W85" s="254">
        <f t="shared" si="10"/>
        <v>0</v>
      </c>
      <c r="X85" s="254">
        <f t="shared" si="11"/>
        <v>0</v>
      </c>
    </row>
    <row r="86" spans="2:24" x14ac:dyDescent="0.2">
      <c r="B86" s="82">
        <v>23</v>
      </c>
      <c r="C86" s="152"/>
      <c r="D86" s="123"/>
      <c r="E86" s="123"/>
      <c r="F86" s="223">
        <f t="shared" si="12"/>
        <v>0</v>
      </c>
      <c r="G86" s="123"/>
      <c r="H86" s="223">
        <f t="shared" si="13"/>
        <v>0</v>
      </c>
      <c r="I86" s="290">
        <f t="shared" si="9"/>
        <v>0</v>
      </c>
      <c r="J86" s="291"/>
      <c r="L86" s="82">
        <v>23</v>
      </c>
      <c r="M86" s="123"/>
      <c r="N86" s="123"/>
      <c r="O86" s="223">
        <f t="shared" si="14"/>
        <v>0</v>
      </c>
      <c r="P86" s="123"/>
      <c r="Q86" s="223">
        <f t="shared" si="15"/>
        <v>0</v>
      </c>
      <c r="R86" s="290">
        <f t="shared" si="16"/>
        <v>0</v>
      </c>
      <c r="S86" s="291"/>
      <c r="T86" s="267"/>
      <c r="U86" s="268"/>
      <c r="V86" s="191"/>
      <c r="W86" s="254">
        <f t="shared" si="10"/>
        <v>0</v>
      </c>
      <c r="X86" s="254">
        <f t="shared" si="11"/>
        <v>0</v>
      </c>
    </row>
    <row r="87" spans="2:24" x14ac:dyDescent="0.2">
      <c r="B87" s="82">
        <v>24</v>
      </c>
      <c r="C87" s="152"/>
      <c r="D87" s="123"/>
      <c r="E87" s="123"/>
      <c r="F87" s="223">
        <f t="shared" si="12"/>
        <v>0</v>
      </c>
      <c r="G87" s="123"/>
      <c r="H87" s="223">
        <f t="shared" si="13"/>
        <v>0</v>
      </c>
      <c r="I87" s="290">
        <f t="shared" si="9"/>
        <v>0</v>
      </c>
      <c r="J87" s="291"/>
      <c r="L87" s="82">
        <v>24</v>
      </c>
      <c r="M87" s="123"/>
      <c r="N87" s="123"/>
      <c r="O87" s="223">
        <f t="shared" si="14"/>
        <v>0</v>
      </c>
      <c r="P87" s="123"/>
      <c r="Q87" s="223">
        <f t="shared" si="15"/>
        <v>0</v>
      </c>
      <c r="R87" s="290">
        <f t="shared" si="16"/>
        <v>0</v>
      </c>
      <c r="S87" s="291"/>
      <c r="T87" s="267"/>
      <c r="U87" s="268"/>
      <c r="V87" s="191"/>
      <c r="W87" s="254">
        <f t="shared" si="10"/>
        <v>0</v>
      </c>
      <c r="X87" s="254">
        <f t="shared" si="11"/>
        <v>0</v>
      </c>
    </row>
    <row r="88" spans="2:24" x14ac:dyDescent="0.2">
      <c r="B88" s="82">
        <v>25</v>
      </c>
      <c r="C88" s="152"/>
      <c r="D88" s="123"/>
      <c r="E88" s="123"/>
      <c r="F88" s="223">
        <f t="shared" si="12"/>
        <v>0</v>
      </c>
      <c r="G88" s="123"/>
      <c r="H88" s="223">
        <f t="shared" si="13"/>
        <v>0</v>
      </c>
      <c r="I88" s="290">
        <f t="shared" si="9"/>
        <v>0</v>
      </c>
      <c r="J88" s="291"/>
      <c r="L88" s="82">
        <v>25</v>
      </c>
      <c r="M88" s="123"/>
      <c r="N88" s="123"/>
      <c r="O88" s="223">
        <f t="shared" si="14"/>
        <v>0</v>
      </c>
      <c r="P88" s="123"/>
      <c r="Q88" s="223">
        <f t="shared" si="15"/>
        <v>0</v>
      </c>
      <c r="R88" s="290">
        <f t="shared" si="16"/>
        <v>0</v>
      </c>
      <c r="S88" s="291"/>
      <c r="T88" s="267"/>
      <c r="U88" s="268"/>
      <c r="V88" s="191"/>
      <c r="W88" s="254">
        <f t="shared" si="10"/>
        <v>0</v>
      </c>
      <c r="X88" s="254">
        <f t="shared" si="11"/>
        <v>0</v>
      </c>
    </row>
    <row r="89" spans="2:24" x14ac:dyDescent="0.2">
      <c r="B89" s="82">
        <v>26</v>
      </c>
      <c r="C89" s="152"/>
      <c r="D89" s="123"/>
      <c r="E89" s="123"/>
      <c r="F89" s="223">
        <f t="shared" si="12"/>
        <v>0</v>
      </c>
      <c r="G89" s="123"/>
      <c r="H89" s="223">
        <f t="shared" si="13"/>
        <v>0</v>
      </c>
      <c r="I89" s="290">
        <f t="shared" si="9"/>
        <v>0</v>
      </c>
      <c r="J89" s="291"/>
      <c r="L89" s="82">
        <v>26</v>
      </c>
      <c r="M89" s="123"/>
      <c r="N89" s="123"/>
      <c r="O89" s="223">
        <f t="shared" si="14"/>
        <v>0</v>
      </c>
      <c r="P89" s="123"/>
      <c r="Q89" s="223">
        <f t="shared" si="15"/>
        <v>0</v>
      </c>
      <c r="R89" s="290">
        <f t="shared" si="16"/>
        <v>0</v>
      </c>
      <c r="S89" s="291"/>
      <c r="T89" s="267"/>
      <c r="U89" s="268"/>
      <c r="V89" s="191"/>
      <c r="W89" s="254">
        <f t="shared" si="10"/>
        <v>0</v>
      </c>
      <c r="X89" s="254">
        <f t="shared" si="11"/>
        <v>0</v>
      </c>
    </row>
    <row r="90" spans="2:24" x14ac:dyDescent="0.2">
      <c r="B90" s="82">
        <v>27</v>
      </c>
      <c r="C90" s="152"/>
      <c r="D90" s="123"/>
      <c r="E90" s="123"/>
      <c r="F90" s="223">
        <f t="shared" si="12"/>
        <v>0</v>
      </c>
      <c r="G90" s="123"/>
      <c r="H90" s="223">
        <f t="shared" si="13"/>
        <v>0</v>
      </c>
      <c r="I90" s="290">
        <f t="shared" si="9"/>
        <v>0</v>
      </c>
      <c r="J90" s="291"/>
      <c r="L90" s="82">
        <v>27</v>
      </c>
      <c r="M90" s="123"/>
      <c r="N90" s="123"/>
      <c r="O90" s="223">
        <f t="shared" si="14"/>
        <v>0</v>
      </c>
      <c r="P90" s="123"/>
      <c r="Q90" s="223">
        <f t="shared" si="15"/>
        <v>0</v>
      </c>
      <c r="R90" s="290">
        <f t="shared" si="16"/>
        <v>0</v>
      </c>
      <c r="S90" s="291"/>
      <c r="T90" s="267"/>
      <c r="U90" s="268"/>
      <c r="V90" s="191"/>
      <c r="W90" s="254">
        <f t="shared" si="10"/>
        <v>0</v>
      </c>
      <c r="X90" s="254">
        <f t="shared" si="11"/>
        <v>0</v>
      </c>
    </row>
    <row r="91" spans="2:24" x14ac:dyDescent="0.2">
      <c r="B91" s="82">
        <v>28</v>
      </c>
      <c r="C91" s="152"/>
      <c r="D91" s="123"/>
      <c r="E91" s="123"/>
      <c r="F91" s="223">
        <f t="shared" si="12"/>
        <v>0</v>
      </c>
      <c r="G91" s="123"/>
      <c r="H91" s="223">
        <f t="shared" si="13"/>
        <v>0</v>
      </c>
      <c r="I91" s="290">
        <f t="shared" si="9"/>
        <v>0</v>
      </c>
      <c r="J91" s="291"/>
      <c r="L91" s="82">
        <v>28</v>
      </c>
      <c r="M91" s="123"/>
      <c r="N91" s="123"/>
      <c r="O91" s="223">
        <f t="shared" si="14"/>
        <v>0</v>
      </c>
      <c r="P91" s="123"/>
      <c r="Q91" s="223">
        <f t="shared" si="15"/>
        <v>0</v>
      </c>
      <c r="R91" s="290">
        <f t="shared" si="16"/>
        <v>0</v>
      </c>
      <c r="S91" s="291"/>
      <c r="T91" s="267"/>
      <c r="U91" s="268"/>
      <c r="V91" s="191"/>
      <c r="W91" s="254">
        <f t="shared" si="10"/>
        <v>0</v>
      </c>
      <c r="X91" s="254">
        <f t="shared" si="11"/>
        <v>0</v>
      </c>
    </row>
    <row r="92" spans="2:24" x14ac:dyDescent="0.2">
      <c r="B92" s="82">
        <v>29</v>
      </c>
      <c r="C92" s="152"/>
      <c r="D92" s="123"/>
      <c r="E92" s="123"/>
      <c r="F92" s="223">
        <f t="shared" si="12"/>
        <v>0</v>
      </c>
      <c r="G92" s="123"/>
      <c r="H92" s="223">
        <f t="shared" si="13"/>
        <v>0</v>
      </c>
      <c r="I92" s="290">
        <f t="shared" si="9"/>
        <v>0</v>
      </c>
      <c r="J92" s="291"/>
      <c r="L92" s="82">
        <v>29</v>
      </c>
      <c r="M92" s="123"/>
      <c r="N92" s="123"/>
      <c r="O92" s="223">
        <f t="shared" si="14"/>
        <v>0</v>
      </c>
      <c r="P92" s="123"/>
      <c r="Q92" s="223">
        <f t="shared" si="15"/>
        <v>0</v>
      </c>
      <c r="R92" s="290">
        <f t="shared" si="16"/>
        <v>0</v>
      </c>
      <c r="S92" s="291"/>
      <c r="T92" s="267"/>
      <c r="U92" s="268"/>
      <c r="V92" s="191"/>
      <c r="W92" s="254">
        <f t="shared" si="10"/>
        <v>0</v>
      </c>
      <c r="X92" s="254">
        <f t="shared" si="11"/>
        <v>0</v>
      </c>
    </row>
    <row r="93" spans="2:24" x14ac:dyDescent="0.2">
      <c r="B93" s="82">
        <v>30</v>
      </c>
      <c r="C93" s="152"/>
      <c r="D93" s="123"/>
      <c r="E93" s="123"/>
      <c r="F93" s="223">
        <f t="shared" si="12"/>
        <v>0</v>
      </c>
      <c r="G93" s="123"/>
      <c r="H93" s="223">
        <f t="shared" si="13"/>
        <v>0</v>
      </c>
      <c r="I93" s="290">
        <f t="shared" si="9"/>
        <v>0</v>
      </c>
      <c r="J93" s="291"/>
      <c r="L93" s="82">
        <v>30</v>
      </c>
      <c r="M93" s="123"/>
      <c r="N93" s="123"/>
      <c r="O93" s="223">
        <f t="shared" si="14"/>
        <v>0</v>
      </c>
      <c r="P93" s="123"/>
      <c r="Q93" s="223">
        <f t="shared" si="15"/>
        <v>0</v>
      </c>
      <c r="R93" s="290">
        <f t="shared" si="16"/>
        <v>0</v>
      </c>
      <c r="S93" s="291"/>
      <c r="T93" s="267"/>
      <c r="U93" s="268"/>
      <c r="V93" s="191"/>
      <c r="W93" s="254">
        <f t="shared" si="10"/>
        <v>0</v>
      </c>
      <c r="X93" s="254">
        <f t="shared" si="11"/>
        <v>0</v>
      </c>
    </row>
    <row r="94" spans="2:24" x14ac:dyDescent="0.2">
      <c r="B94" s="82">
        <v>31</v>
      </c>
      <c r="C94" s="152"/>
      <c r="D94" s="123"/>
      <c r="E94" s="123"/>
      <c r="F94" s="223">
        <f t="shared" si="12"/>
        <v>0</v>
      </c>
      <c r="G94" s="123"/>
      <c r="H94" s="223">
        <f t="shared" si="13"/>
        <v>0</v>
      </c>
      <c r="I94" s="290">
        <f t="shared" si="9"/>
        <v>0</v>
      </c>
      <c r="J94" s="291"/>
      <c r="L94" s="82">
        <v>31</v>
      </c>
      <c r="M94" s="123"/>
      <c r="N94" s="123"/>
      <c r="O94" s="223">
        <f t="shared" si="14"/>
        <v>0</v>
      </c>
      <c r="P94" s="123"/>
      <c r="Q94" s="223">
        <f t="shared" si="15"/>
        <v>0</v>
      </c>
      <c r="R94" s="290">
        <f t="shared" si="16"/>
        <v>0</v>
      </c>
      <c r="S94" s="291"/>
      <c r="T94" s="267"/>
      <c r="U94" s="268"/>
      <c r="V94" s="191"/>
      <c r="W94" s="254">
        <f t="shared" si="10"/>
        <v>0</v>
      </c>
      <c r="X94" s="254">
        <f t="shared" si="11"/>
        <v>0</v>
      </c>
    </row>
    <row r="95" spans="2:24" x14ac:dyDescent="0.2">
      <c r="B95" s="82">
        <v>32</v>
      </c>
      <c r="C95" s="152"/>
      <c r="D95" s="123"/>
      <c r="E95" s="123"/>
      <c r="F95" s="223">
        <f t="shared" si="12"/>
        <v>0</v>
      </c>
      <c r="G95" s="123"/>
      <c r="H95" s="223">
        <f t="shared" si="13"/>
        <v>0</v>
      </c>
      <c r="I95" s="290">
        <f t="shared" si="9"/>
        <v>0</v>
      </c>
      <c r="J95" s="291"/>
      <c r="L95" s="82">
        <v>32</v>
      </c>
      <c r="M95" s="123"/>
      <c r="N95" s="123"/>
      <c r="O95" s="223">
        <f t="shared" si="14"/>
        <v>0</v>
      </c>
      <c r="P95" s="123"/>
      <c r="Q95" s="223">
        <f t="shared" si="15"/>
        <v>0</v>
      </c>
      <c r="R95" s="290">
        <f t="shared" si="16"/>
        <v>0</v>
      </c>
      <c r="S95" s="291"/>
      <c r="T95" s="267"/>
      <c r="U95" s="268"/>
      <c r="V95" s="191"/>
      <c r="W95" s="254">
        <f t="shared" si="10"/>
        <v>0</v>
      </c>
      <c r="X95" s="254">
        <f t="shared" si="11"/>
        <v>0</v>
      </c>
    </row>
    <row r="96" spans="2:24" x14ac:dyDescent="0.2">
      <c r="B96" s="82">
        <v>33</v>
      </c>
      <c r="C96" s="152"/>
      <c r="D96" s="123"/>
      <c r="E96" s="123"/>
      <c r="F96" s="223">
        <f t="shared" si="12"/>
        <v>0</v>
      </c>
      <c r="G96" s="123"/>
      <c r="H96" s="223">
        <f t="shared" si="13"/>
        <v>0</v>
      </c>
      <c r="I96" s="290">
        <f t="shared" si="9"/>
        <v>0</v>
      </c>
      <c r="J96" s="291"/>
      <c r="L96" s="82">
        <v>33</v>
      </c>
      <c r="M96" s="123"/>
      <c r="N96" s="123"/>
      <c r="O96" s="223">
        <f t="shared" si="14"/>
        <v>0</v>
      </c>
      <c r="P96" s="123"/>
      <c r="Q96" s="223">
        <f t="shared" si="15"/>
        <v>0</v>
      </c>
      <c r="R96" s="290">
        <f t="shared" si="16"/>
        <v>0</v>
      </c>
      <c r="S96" s="291"/>
      <c r="T96" s="267"/>
      <c r="U96" s="268"/>
      <c r="V96" s="191"/>
      <c r="W96" s="254">
        <f t="shared" si="10"/>
        <v>0</v>
      </c>
      <c r="X96" s="254">
        <f t="shared" si="11"/>
        <v>0</v>
      </c>
    </row>
    <row r="97" spans="2:24" x14ac:dyDescent="0.2">
      <c r="B97" s="82">
        <v>34</v>
      </c>
      <c r="C97" s="152"/>
      <c r="D97" s="123"/>
      <c r="E97" s="123"/>
      <c r="F97" s="223">
        <f t="shared" si="12"/>
        <v>0</v>
      </c>
      <c r="G97" s="123"/>
      <c r="H97" s="223">
        <f t="shared" si="13"/>
        <v>0</v>
      </c>
      <c r="I97" s="290">
        <f t="shared" si="9"/>
        <v>0</v>
      </c>
      <c r="J97" s="291"/>
      <c r="L97" s="82">
        <v>34</v>
      </c>
      <c r="M97" s="123"/>
      <c r="N97" s="123"/>
      <c r="O97" s="223">
        <f t="shared" si="14"/>
        <v>0</v>
      </c>
      <c r="P97" s="123"/>
      <c r="Q97" s="223">
        <f t="shared" si="15"/>
        <v>0</v>
      </c>
      <c r="R97" s="290">
        <f t="shared" si="16"/>
        <v>0</v>
      </c>
      <c r="S97" s="291"/>
      <c r="T97" s="267"/>
      <c r="U97" s="268"/>
      <c r="V97" s="191"/>
      <c r="W97" s="254">
        <f t="shared" si="10"/>
        <v>0</v>
      </c>
      <c r="X97" s="254">
        <f t="shared" si="11"/>
        <v>0</v>
      </c>
    </row>
    <row r="98" spans="2:24" x14ac:dyDescent="0.2">
      <c r="B98" s="82">
        <v>35</v>
      </c>
      <c r="C98" s="152"/>
      <c r="D98" s="123"/>
      <c r="E98" s="123"/>
      <c r="F98" s="223">
        <f t="shared" si="12"/>
        <v>0</v>
      </c>
      <c r="G98" s="123"/>
      <c r="H98" s="223">
        <f t="shared" si="13"/>
        <v>0</v>
      </c>
      <c r="I98" s="290">
        <f t="shared" si="9"/>
        <v>0</v>
      </c>
      <c r="J98" s="291"/>
      <c r="L98" s="82">
        <v>35</v>
      </c>
      <c r="M98" s="123"/>
      <c r="N98" s="123"/>
      <c r="O98" s="223">
        <f t="shared" si="14"/>
        <v>0</v>
      </c>
      <c r="P98" s="123"/>
      <c r="Q98" s="223">
        <f t="shared" si="15"/>
        <v>0</v>
      </c>
      <c r="R98" s="290">
        <f t="shared" si="16"/>
        <v>0</v>
      </c>
      <c r="S98" s="291"/>
      <c r="T98" s="267"/>
      <c r="U98" s="268"/>
      <c r="V98" s="191"/>
      <c r="W98" s="254">
        <f t="shared" si="10"/>
        <v>0</v>
      </c>
      <c r="X98" s="254">
        <f t="shared" si="11"/>
        <v>0</v>
      </c>
    </row>
    <row r="99" spans="2:24" x14ac:dyDescent="0.2">
      <c r="B99" s="82">
        <v>36</v>
      </c>
      <c r="C99" s="152"/>
      <c r="D99" s="123"/>
      <c r="E99" s="123"/>
      <c r="F99" s="223">
        <f t="shared" si="12"/>
        <v>0</v>
      </c>
      <c r="G99" s="123"/>
      <c r="H99" s="223">
        <f>F99-G99</f>
        <v>0</v>
      </c>
      <c r="I99" s="290">
        <f t="shared" si="9"/>
        <v>0</v>
      </c>
      <c r="J99" s="291"/>
      <c r="L99" s="82">
        <v>36</v>
      </c>
      <c r="M99" s="123"/>
      <c r="N99" s="123"/>
      <c r="O99" s="223">
        <f t="shared" si="14"/>
        <v>0</v>
      </c>
      <c r="P99" s="123"/>
      <c r="Q99" s="223">
        <f>O99-P99</f>
        <v>0</v>
      </c>
      <c r="R99" s="290">
        <f t="shared" si="16"/>
        <v>0</v>
      </c>
      <c r="S99" s="291"/>
      <c r="T99" s="267"/>
      <c r="U99" s="268"/>
      <c r="V99" s="191"/>
      <c r="W99" s="254">
        <f t="shared" si="10"/>
        <v>0</v>
      </c>
      <c r="X99" s="254">
        <f t="shared" si="11"/>
        <v>0</v>
      </c>
    </row>
    <row r="100" spans="2:24" x14ac:dyDescent="0.2">
      <c r="B100" s="82">
        <v>37</v>
      </c>
      <c r="C100" s="152"/>
      <c r="D100" s="123"/>
      <c r="E100" s="123"/>
      <c r="F100" s="223">
        <f t="shared" si="12"/>
        <v>0</v>
      </c>
      <c r="G100" s="123"/>
      <c r="H100" s="223">
        <f t="shared" ref="H100:H107" si="17">F100-G100</f>
        <v>0</v>
      </c>
      <c r="I100" s="290">
        <f t="shared" si="9"/>
        <v>0</v>
      </c>
      <c r="J100" s="291"/>
      <c r="L100" s="82">
        <v>37</v>
      </c>
      <c r="M100" s="123"/>
      <c r="N100" s="123"/>
      <c r="O100" s="223">
        <f t="shared" si="14"/>
        <v>0</v>
      </c>
      <c r="P100" s="123"/>
      <c r="Q100" s="223">
        <f t="shared" ref="Q100:Q107" si="18">O100-P100</f>
        <v>0</v>
      </c>
      <c r="R100" s="290">
        <f t="shared" si="16"/>
        <v>0</v>
      </c>
      <c r="S100" s="291"/>
      <c r="T100" s="267"/>
      <c r="U100" s="268"/>
      <c r="V100" s="191"/>
      <c r="W100" s="254">
        <f t="shared" si="10"/>
        <v>0</v>
      </c>
      <c r="X100" s="254">
        <f t="shared" si="11"/>
        <v>0</v>
      </c>
    </row>
    <row r="101" spans="2:24" x14ac:dyDescent="0.2">
      <c r="B101" s="82">
        <v>38</v>
      </c>
      <c r="C101" s="152"/>
      <c r="D101" s="123"/>
      <c r="E101" s="123"/>
      <c r="F101" s="223">
        <f t="shared" si="12"/>
        <v>0</v>
      </c>
      <c r="G101" s="123"/>
      <c r="H101" s="223">
        <f t="shared" si="17"/>
        <v>0</v>
      </c>
      <c r="I101" s="290">
        <f t="shared" si="9"/>
        <v>0</v>
      </c>
      <c r="J101" s="291"/>
      <c r="L101" s="82">
        <v>38</v>
      </c>
      <c r="M101" s="123"/>
      <c r="N101" s="123"/>
      <c r="O101" s="223">
        <f t="shared" si="14"/>
        <v>0</v>
      </c>
      <c r="P101" s="123"/>
      <c r="Q101" s="223">
        <f t="shared" si="18"/>
        <v>0</v>
      </c>
      <c r="R101" s="290">
        <f t="shared" si="16"/>
        <v>0</v>
      </c>
      <c r="S101" s="291"/>
      <c r="T101" s="267"/>
      <c r="U101" s="268"/>
      <c r="V101" s="191"/>
      <c r="W101" s="254">
        <f t="shared" si="10"/>
        <v>0</v>
      </c>
      <c r="X101" s="254">
        <f t="shared" si="11"/>
        <v>0</v>
      </c>
    </row>
    <row r="102" spans="2:24" x14ac:dyDescent="0.2">
      <c r="B102" s="82">
        <v>39</v>
      </c>
      <c r="C102" s="152"/>
      <c r="D102" s="123"/>
      <c r="E102" s="123"/>
      <c r="F102" s="223">
        <f t="shared" si="12"/>
        <v>0</v>
      </c>
      <c r="G102" s="123"/>
      <c r="H102" s="223">
        <f t="shared" si="17"/>
        <v>0</v>
      </c>
      <c r="I102" s="290">
        <f t="shared" si="9"/>
        <v>0</v>
      </c>
      <c r="J102" s="291"/>
      <c r="L102" s="82">
        <v>39</v>
      </c>
      <c r="M102" s="123"/>
      <c r="N102" s="123"/>
      <c r="O102" s="223">
        <f t="shared" si="14"/>
        <v>0</v>
      </c>
      <c r="P102" s="123"/>
      <c r="Q102" s="223">
        <f t="shared" si="18"/>
        <v>0</v>
      </c>
      <c r="R102" s="290">
        <f t="shared" si="16"/>
        <v>0</v>
      </c>
      <c r="S102" s="291"/>
      <c r="T102" s="267"/>
      <c r="U102" s="268"/>
      <c r="V102" s="191"/>
      <c r="W102" s="254">
        <f t="shared" si="10"/>
        <v>0</v>
      </c>
      <c r="X102" s="254">
        <f t="shared" si="11"/>
        <v>0</v>
      </c>
    </row>
    <row r="103" spans="2:24" x14ac:dyDescent="0.2">
      <c r="B103" s="82">
        <v>40</v>
      </c>
      <c r="C103" s="152"/>
      <c r="D103" s="123"/>
      <c r="E103" s="123"/>
      <c r="F103" s="223">
        <f t="shared" si="12"/>
        <v>0</v>
      </c>
      <c r="G103" s="123"/>
      <c r="H103" s="223">
        <f t="shared" si="17"/>
        <v>0</v>
      </c>
      <c r="I103" s="290">
        <f t="shared" si="9"/>
        <v>0</v>
      </c>
      <c r="J103" s="291"/>
      <c r="L103" s="82">
        <v>40</v>
      </c>
      <c r="M103" s="123"/>
      <c r="N103" s="123"/>
      <c r="O103" s="223">
        <f t="shared" si="14"/>
        <v>0</v>
      </c>
      <c r="P103" s="123"/>
      <c r="Q103" s="223">
        <f t="shared" si="18"/>
        <v>0</v>
      </c>
      <c r="R103" s="290">
        <f t="shared" si="16"/>
        <v>0</v>
      </c>
      <c r="S103" s="291"/>
      <c r="T103" s="267"/>
      <c r="U103" s="268"/>
      <c r="V103" s="191"/>
      <c r="W103" s="254">
        <f t="shared" si="10"/>
        <v>0</v>
      </c>
      <c r="X103" s="254">
        <f t="shared" si="11"/>
        <v>0</v>
      </c>
    </row>
    <row r="104" spans="2:24" x14ac:dyDescent="0.2">
      <c r="B104" s="82">
        <v>41</v>
      </c>
      <c r="C104" s="152"/>
      <c r="D104" s="123"/>
      <c r="E104" s="123"/>
      <c r="F104" s="223">
        <f t="shared" si="12"/>
        <v>0</v>
      </c>
      <c r="G104" s="123"/>
      <c r="H104" s="223">
        <f t="shared" si="17"/>
        <v>0</v>
      </c>
      <c r="I104" s="290">
        <f t="shared" si="9"/>
        <v>0</v>
      </c>
      <c r="J104" s="291"/>
      <c r="L104" s="82">
        <v>41</v>
      </c>
      <c r="M104" s="123"/>
      <c r="N104" s="123"/>
      <c r="O104" s="223">
        <f t="shared" si="14"/>
        <v>0</v>
      </c>
      <c r="P104" s="123"/>
      <c r="Q104" s="223">
        <f t="shared" si="18"/>
        <v>0</v>
      </c>
      <c r="R104" s="290">
        <f t="shared" si="16"/>
        <v>0</v>
      </c>
      <c r="S104" s="291"/>
      <c r="T104" s="267"/>
      <c r="U104" s="268"/>
      <c r="V104" s="191"/>
      <c r="W104" s="254">
        <f t="shared" si="10"/>
        <v>0</v>
      </c>
      <c r="X104" s="254">
        <f t="shared" si="11"/>
        <v>0</v>
      </c>
    </row>
    <row r="105" spans="2:24" x14ac:dyDescent="0.2">
      <c r="B105" s="82">
        <v>42</v>
      </c>
      <c r="C105" s="152"/>
      <c r="D105" s="123"/>
      <c r="E105" s="123"/>
      <c r="F105" s="223">
        <f t="shared" si="12"/>
        <v>0</v>
      </c>
      <c r="G105" s="123"/>
      <c r="H105" s="223">
        <f t="shared" si="17"/>
        <v>0</v>
      </c>
      <c r="I105" s="290">
        <f t="shared" si="9"/>
        <v>0</v>
      </c>
      <c r="J105" s="291"/>
      <c r="L105" s="82">
        <v>42</v>
      </c>
      <c r="M105" s="123"/>
      <c r="N105" s="123"/>
      <c r="O105" s="223">
        <f t="shared" si="14"/>
        <v>0</v>
      </c>
      <c r="P105" s="123"/>
      <c r="Q105" s="223">
        <f t="shared" si="18"/>
        <v>0</v>
      </c>
      <c r="R105" s="290">
        <f t="shared" si="16"/>
        <v>0</v>
      </c>
      <c r="S105" s="291"/>
      <c r="T105" s="267"/>
      <c r="U105" s="268"/>
      <c r="V105" s="191"/>
      <c r="W105" s="254">
        <f t="shared" si="10"/>
        <v>0</v>
      </c>
      <c r="X105" s="254">
        <f t="shared" si="11"/>
        <v>0</v>
      </c>
    </row>
    <row r="106" spans="2:24" x14ac:dyDescent="0.2">
      <c r="B106" s="82">
        <v>43</v>
      </c>
      <c r="C106" s="152"/>
      <c r="D106" s="123"/>
      <c r="E106" s="123"/>
      <c r="F106" s="223">
        <f t="shared" si="12"/>
        <v>0</v>
      </c>
      <c r="G106" s="123"/>
      <c r="H106" s="223">
        <f t="shared" si="17"/>
        <v>0</v>
      </c>
      <c r="I106" s="290">
        <f t="shared" si="9"/>
        <v>0</v>
      </c>
      <c r="J106" s="291"/>
      <c r="L106" s="82">
        <v>43</v>
      </c>
      <c r="M106" s="123"/>
      <c r="N106" s="123"/>
      <c r="O106" s="223">
        <f t="shared" si="14"/>
        <v>0</v>
      </c>
      <c r="P106" s="123"/>
      <c r="Q106" s="223">
        <f t="shared" si="18"/>
        <v>0</v>
      </c>
      <c r="R106" s="290">
        <f t="shared" si="16"/>
        <v>0</v>
      </c>
      <c r="S106" s="291"/>
      <c r="T106" s="267"/>
      <c r="U106" s="268"/>
      <c r="V106" s="191"/>
      <c r="W106" s="254">
        <f t="shared" si="10"/>
        <v>0</v>
      </c>
      <c r="X106" s="254">
        <f t="shared" si="11"/>
        <v>0</v>
      </c>
    </row>
    <row r="107" spans="2:24" x14ac:dyDescent="0.2">
      <c r="B107" s="93">
        <v>44</v>
      </c>
      <c r="C107" s="153"/>
      <c r="D107" s="124"/>
      <c r="E107" s="124"/>
      <c r="F107" s="224">
        <f t="shared" si="12"/>
        <v>0</v>
      </c>
      <c r="G107" s="124"/>
      <c r="H107" s="224">
        <f t="shared" si="17"/>
        <v>0</v>
      </c>
      <c r="I107" s="292">
        <f t="shared" si="9"/>
        <v>0</v>
      </c>
      <c r="J107" s="293"/>
      <c r="L107" s="93">
        <v>44</v>
      </c>
      <c r="M107" s="124"/>
      <c r="N107" s="124"/>
      <c r="O107" s="224">
        <f t="shared" si="14"/>
        <v>0</v>
      </c>
      <c r="P107" s="124"/>
      <c r="Q107" s="224">
        <f t="shared" si="18"/>
        <v>0</v>
      </c>
      <c r="R107" s="292">
        <f t="shared" si="16"/>
        <v>0</v>
      </c>
      <c r="S107" s="293"/>
      <c r="T107" s="267"/>
      <c r="U107" s="268"/>
      <c r="V107" s="256"/>
      <c r="W107" s="255">
        <f t="shared" si="10"/>
        <v>0</v>
      </c>
      <c r="X107" s="255">
        <f t="shared" si="11"/>
        <v>0</v>
      </c>
    </row>
    <row r="108" spans="2:24" ht="18" customHeight="1" thickBot="1" x14ac:dyDescent="0.3">
      <c r="B108" s="97" t="s">
        <v>163</v>
      </c>
      <c r="C108" s="154"/>
      <c r="D108" s="94"/>
      <c r="E108" s="95"/>
      <c r="F108" s="94"/>
      <c r="G108" s="94"/>
      <c r="H108" s="250">
        <f>SUM(H64:H107)</f>
        <v>0</v>
      </c>
      <c r="I108" s="299">
        <f>SUM(I64:J107)</f>
        <v>0</v>
      </c>
      <c r="J108" s="295"/>
      <c r="L108" s="97" t="s">
        <v>163</v>
      </c>
      <c r="M108" s="94"/>
      <c r="N108" s="95"/>
      <c r="O108" s="94"/>
      <c r="P108" s="94"/>
      <c r="Q108" s="250">
        <f>SUM(Q64:Q107)</f>
        <v>0</v>
      </c>
      <c r="R108" s="299">
        <f>SUM(R64:S107)</f>
        <v>0</v>
      </c>
      <c r="S108" s="295"/>
      <c r="T108" s="267"/>
      <c r="U108" s="268"/>
      <c r="V108" s="284" t="s">
        <v>153</v>
      </c>
      <c r="W108" s="285"/>
      <c r="X108" s="164">
        <f>SUM(X64:X107)</f>
        <v>0</v>
      </c>
    </row>
    <row r="109" spans="2:24" x14ac:dyDescent="0.2">
      <c r="S109" s="125"/>
    </row>
    <row r="116" spans="1:2" x14ac:dyDescent="0.2">
      <c r="A116" s="125">
        <v>1</v>
      </c>
      <c r="B116" s="106" t="s">
        <v>106</v>
      </c>
    </row>
    <row r="117" spans="1:2" x14ac:dyDescent="0.2">
      <c r="A117" s="125">
        <v>2</v>
      </c>
      <c r="B117" s="106" t="s">
        <v>107</v>
      </c>
    </row>
  </sheetData>
  <sheetProtection algorithmName="SHA-512" hashValue="KH+JeGLG2GJtT/1E062RWRo/jP/rYpOOC1w6pq8NSxuidHj0PbTduKqqYGyp/KtEfmp42geoeCLqQLicxRjPug==" saltValue="NiEqHOLfPUODjHE5pkCm5g==" spinCount="100000" sheet="1" objects="1" scenarios="1"/>
  <mergeCells count="190">
    <mergeCell ref="B56:D56"/>
    <mergeCell ref="I108:J108"/>
    <mergeCell ref="R108:S108"/>
    <mergeCell ref="I105:J105"/>
    <mergeCell ref="R105:S105"/>
    <mergeCell ref="I106:J106"/>
    <mergeCell ref="R106:S106"/>
    <mergeCell ref="I100:J100"/>
    <mergeCell ref="R100:S100"/>
    <mergeCell ref="I103:J103"/>
    <mergeCell ref="R103:S103"/>
    <mergeCell ref="I104:J104"/>
    <mergeCell ref="R104:S104"/>
    <mergeCell ref="I101:J101"/>
    <mergeCell ref="R101:S101"/>
    <mergeCell ref="I102:J102"/>
    <mergeCell ref="R102:S102"/>
    <mergeCell ref="I107:J107"/>
    <mergeCell ref="R107:S107"/>
    <mergeCell ref="I95:J95"/>
    <mergeCell ref="R95:S95"/>
    <mergeCell ref="I96:J96"/>
    <mergeCell ref="R96:S96"/>
    <mergeCell ref="I93:J93"/>
    <mergeCell ref="R93:S93"/>
    <mergeCell ref="I94:J94"/>
    <mergeCell ref="R94:S94"/>
    <mergeCell ref="I99:J99"/>
    <mergeCell ref="R99:S99"/>
    <mergeCell ref="I97:J97"/>
    <mergeCell ref="R97:S97"/>
    <mergeCell ref="I98:J98"/>
    <mergeCell ref="R98:S98"/>
    <mergeCell ref="I88:J88"/>
    <mergeCell ref="R88:S88"/>
    <mergeCell ref="I85:J85"/>
    <mergeCell ref="R85:S85"/>
    <mergeCell ref="I86:J86"/>
    <mergeCell ref="R86:S86"/>
    <mergeCell ref="I91:J91"/>
    <mergeCell ref="R91:S91"/>
    <mergeCell ref="I92:J92"/>
    <mergeCell ref="R92:S92"/>
    <mergeCell ref="I89:J89"/>
    <mergeCell ref="R89:S89"/>
    <mergeCell ref="I90:J90"/>
    <mergeCell ref="R90:S90"/>
    <mergeCell ref="I83:J83"/>
    <mergeCell ref="R83:S83"/>
    <mergeCell ref="I84:J84"/>
    <mergeCell ref="R84:S84"/>
    <mergeCell ref="I81:J81"/>
    <mergeCell ref="R81:S81"/>
    <mergeCell ref="I82:J82"/>
    <mergeCell ref="R82:S82"/>
    <mergeCell ref="I87:J87"/>
    <mergeCell ref="R87:S87"/>
    <mergeCell ref="I76:J76"/>
    <mergeCell ref="R76:S76"/>
    <mergeCell ref="I73:J73"/>
    <mergeCell ref="R73:S73"/>
    <mergeCell ref="I74:J74"/>
    <mergeCell ref="R74:S74"/>
    <mergeCell ref="I79:J79"/>
    <mergeCell ref="R79:S79"/>
    <mergeCell ref="I80:J80"/>
    <mergeCell ref="R80:S80"/>
    <mergeCell ref="I77:J77"/>
    <mergeCell ref="R77:S77"/>
    <mergeCell ref="I78:J78"/>
    <mergeCell ref="R78:S78"/>
    <mergeCell ref="I71:J71"/>
    <mergeCell ref="R71:S71"/>
    <mergeCell ref="I72:J72"/>
    <mergeCell ref="R72:S72"/>
    <mergeCell ref="I69:J69"/>
    <mergeCell ref="R69:S69"/>
    <mergeCell ref="I70:J70"/>
    <mergeCell ref="R70:S70"/>
    <mergeCell ref="I75:J75"/>
    <mergeCell ref="R75:S75"/>
    <mergeCell ref="I64:J64"/>
    <mergeCell ref="R64:S64"/>
    <mergeCell ref="I53:J53"/>
    <mergeCell ref="R53:S53"/>
    <mergeCell ref="I62:J62"/>
    <mergeCell ref="R62:S62"/>
    <mergeCell ref="I67:J67"/>
    <mergeCell ref="R67:S67"/>
    <mergeCell ref="I68:J68"/>
    <mergeCell ref="R68:S68"/>
    <mergeCell ref="I65:J65"/>
    <mergeCell ref="R65:S65"/>
    <mergeCell ref="I66:J66"/>
    <mergeCell ref="R66:S66"/>
    <mergeCell ref="I51:J51"/>
    <mergeCell ref="R51:S51"/>
    <mergeCell ref="I52:J52"/>
    <mergeCell ref="R52:S52"/>
    <mergeCell ref="I49:J49"/>
    <mergeCell ref="R49:S49"/>
    <mergeCell ref="I50:J50"/>
    <mergeCell ref="R50:S50"/>
    <mergeCell ref="I63:J63"/>
    <mergeCell ref="R63:S63"/>
    <mergeCell ref="I44:J44"/>
    <mergeCell ref="R44:S44"/>
    <mergeCell ref="I41:J41"/>
    <mergeCell ref="R41:S41"/>
    <mergeCell ref="I42:J42"/>
    <mergeCell ref="R42:S42"/>
    <mergeCell ref="I47:J47"/>
    <mergeCell ref="R47:S47"/>
    <mergeCell ref="I48:J48"/>
    <mergeCell ref="R48:S48"/>
    <mergeCell ref="I45:J45"/>
    <mergeCell ref="R45:S45"/>
    <mergeCell ref="I46:J46"/>
    <mergeCell ref="R46:S46"/>
    <mergeCell ref="I39:J39"/>
    <mergeCell ref="R39:S39"/>
    <mergeCell ref="I40:J40"/>
    <mergeCell ref="R40:S40"/>
    <mergeCell ref="I37:J37"/>
    <mergeCell ref="R37:S37"/>
    <mergeCell ref="I38:J38"/>
    <mergeCell ref="R38:S38"/>
    <mergeCell ref="I43:J43"/>
    <mergeCell ref="R43:S43"/>
    <mergeCell ref="I32:J32"/>
    <mergeCell ref="R32:S32"/>
    <mergeCell ref="I29:J29"/>
    <mergeCell ref="R29:S29"/>
    <mergeCell ref="I30:J30"/>
    <mergeCell ref="R30:S30"/>
    <mergeCell ref="I35:J35"/>
    <mergeCell ref="R35:S35"/>
    <mergeCell ref="I36:J36"/>
    <mergeCell ref="R36:S36"/>
    <mergeCell ref="I33:J33"/>
    <mergeCell ref="R33:S33"/>
    <mergeCell ref="I34:J34"/>
    <mergeCell ref="R34:S34"/>
    <mergeCell ref="I27:J27"/>
    <mergeCell ref="R27:S27"/>
    <mergeCell ref="I28:J28"/>
    <mergeCell ref="R28:S28"/>
    <mergeCell ref="I25:J25"/>
    <mergeCell ref="R25:S25"/>
    <mergeCell ref="I26:J26"/>
    <mergeCell ref="R26:S26"/>
    <mergeCell ref="I31:J31"/>
    <mergeCell ref="R31:S31"/>
    <mergeCell ref="R20:S20"/>
    <mergeCell ref="I17:J17"/>
    <mergeCell ref="R17:S17"/>
    <mergeCell ref="I18:J18"/>
    <mergeCell ref="R18:S18"/>
    <mergeCell ref="I23:J23"/>
    <mergeCell ref="R23:S23"/>
    <mergeCell ref="I24:J24"/>
    <mergeCell ref="R24:S24"/>
    <mergeCell ref="I21:J21"/>
    <mergeCell ref="R21:S21"/>
    <mergeCell ref="I22:J22"/>
    <mergeCell ref="R22:S22"/>
    <mergeCell ref="V108:W108"/>
    <mergeCell ref="I7:J7"/>
    <mergeCell ref="R7:S7"/>
    <mergeCell ref="I8:J8"/>
    <mergeCell ref="R8:S8"/>
    <mergeCell ref="I11:J11"/>
    <mergeCell ref="R11:S11"/>
    <mergeCell ref="I12:J12"/>
    <mergeCell ref="R12:S12"/>
    <mergeCell ref="I9:J9"/>
    <mergeCell ref="R9:S9"/>
    <mergeCell ref="I10:J10"/>
    <mergeCell ref="R10:S10"/>
    <mergeCell ref="I15:J15"/>
    <mergeCell ref="R15:S15"/>
    <mergeCell ref="I16:J16"/>
    <mergeCell ref="R16:S16"/>
    <mergeCell ref="I13:J13"/>
    <mergeCell ref="R13:S13"/>
    <mergeCell ref="I14:J14"/>
    <mergeCell ref="R14:S14"/>
    <mergeCell ref="I19:J19"/>
    <mergeCell ref="R19:S19"/>
    <mergeCell ref="I20:J20"/>
  </mergeCells>
  <printOptions horizontalCentered="1"/>
  <pageMargins left="0.59055118110236227" right="0.59055118110236227" top="0.59055118110236227" bottom="0.59055118110236227" header="0.31496062992125984" footer="0.39370078740157483"/>
  <pageSetup paperSize="9" scale="51" fitToWidth="2" fitToHeight="2" pageOrder="overThenDown" orientation="landscape" r:id="rId1"/>
  <headerFooter>
    <oddFooter>&amp;L&amp;"Arial,Standard"&amp;10Ministerium für Ernährung, Ländlichen Raum und Verbraucherschutz&amp;R&amp;"Arial,Standard"&amp;10FAKT II G2.1 - Version 8, 13.02.2024</oddFooter>
  </headerFooter>
  <rowBreaks count="1" manualBreakCount="1">
    <brk id="54" max="16383" man="1"/>
  </rowBreaks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Drop Down 1">
              <controlPr defaultSize="0" print="0" autoLine="0" autoPict="0">
                <anchor moveWithCells="1">
                  <from>
                    <xdr:col>0</xdr:col>
                    <xdr:colOff>190500</xdr:colOff>
                    <xdr:row>57</xdr:row>
                    <xdr:rowOff>0</xdr:rowOff>
                  </from>
                  <to>
                    <xdr:col>5</xdr:col>
                    <xdr:colOff>276225</xdr:colOff>
                    <xdr:row>58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IU73"/>
  <sheetViews>
    <sheetView showGridLines="0" zoomScaleNormal="100" workbookViewId="0"/>
  </sheetViews>
  <sheetFormatPr baseColWidth="10" defaultColWidth="11.42578125" defaultRowHeight="12.75" x14ac:dyDescent="0.25"/>
  <cols>
    <col min="1" max="1" width="1.5703125" style="10" customWidth="1"/>
    <col min="2" max="2" width="4" style="129" customWidth="1"/>
    <col min="3" max="3" width="6.7109375" style="10" customWidth="1"/>
    <col min="4" max="4" width="6.5703125" style="10" customWidth="1"/>
    <col min="5" max="5" width="5.42578125" style="10" customWidth="1"/>
    <col min="6" max="6" width="2.5703125" style="10" customWidth="1"/>
    <col min="7" max="7" width="10.5703125" style="10" customWidth="1"/>
    <col min="8" max="8" width="5.5703125" style="129" customWidth="1"/>
    <col min="9" max="9" width="10.5703125" style="10" customWidth="1"/>
    <col min="10" max="10" width="5.5703125" style="10" customWidth="1"/>
    <col min="11" max="11" width="2.5703125" style="10" customWidth="1"/>
    <col min="12" max="12" width="10.5703125" style="10" customWidth="1"/>
    <col min="13" max="13" width="5.85546875" style="129" customWidth="1"/>
    <col min="14" max="14" width="10.5703125" style="10" customWidth="1"/>
    <col min="15" max="15" width="5.5703125" style="10" customWidth="1"/>
    <col min="16" max="16" width="1.7109375" style="10" customWidth="1"/>
    <col min="17" max="17" width="14.28515625" style="10" customWidth="1"/>
    <col min="18" max="18" width="2.140625" style="10" customWidth="1"/>
    <col min="19" max="21" width="12.5703125" style="10" hidden="1" customWidth="1"/>
    <col min="22" max="23" width="12.5703125" style="10" customWidth="1"/>
    <col min="24" max="24" width="11.42578125" style="10" customWidth="1"/>
    <col min="25" max="16384" width="11.42578125" style="10"/>
  </cols>
  <sheetData>
    <row r="1" spans="1:255" ht="15" customHeight="1" x14ac:dyDescent="0.25">
      <c r="B1" s="78" t="str">
        <f>IF(AND(F11="x",K11="x"),"Bitte nur ein Verfahren auswählen!","")</f>
        <v/>
      </c>
      <c r="C1" s="75"/>
      <c r="D1" s="75"/>
      <c r="E1" s="75"/>
      <c r="F1" s="75"/>
      <c r="G1" s="75"/>
      <c r="H1" s="78" t="str">
        <f>IF(AND(F11="X",N34&gt;0),"Bei Endbelegung bitte keine Vormastdaten (davon bis 50 kg) eingeben!","")</f>
        <v/>
      </c>
      <c r="I1" s="75"/>
      <c r="J1" s="75"/>
      <c r="K1" s="75"/>
      <c r="L1" s="75"/>
      <c r="M1" s="76"/>
      <c r="N1" s="75"/>
      <c r="O1" s="75"/>
      <c r="P1" s="75"/>
      <c r="Q1" s="75"/>
    </row>
    <row r="2" spans="1:255" ht="15" customHeight="1" x14ac:dyDescent="0.25">
      <c r="B2" s="78" t="str">
        <f>IF(AND(N36&gt;0,S11=0),"Bitte Verfahren in Zeile 11 auswählen!","")</f>
        <v/>
      </c>
      <c r="C2" s="75"/>
      <c r="D2" s="270" t="s">
        <v>174</v>
      </c>
      <c r="E2" s="75"/>
      <c r="F2" s="75"/>
      <c r="G2" s="75"/>
      <c r="H2" s="78"/>
      <c r="I2" s="75"/>
      <c r="J2" s="75"/>
      <c r="K2" s="75"/>
      <c r="L2" s="75"/>
      <c r="M2" s="76"/>
      <c r="N2" s="75"/>
      <c r="O2" s="75"/>
      <c r="P2" s="75"/>
      <c r="Q2" s="75"/>
    </row>
    <row r="3" spans="1:255" ht="6.75" customHeight="1" thickBot="1" x14ac:dyDescent="0.3">
      <c r="A3" s="1"/>
    </row>
    <row r="4" spans="1:255" ht="6.75" customHeight="1" x14ac:dyDescent="0.25">
      <c r="B4" s="11"/>
      <c r="C4" s="12"/>
      <c r="D4" s="12"/>
      <c r="E4" s="12"/>
      <c r="F4" s="12"/>
      <c r="G4" s="13"/>
      <c r="H4" s="14"/>
      <c r="I4" s="15"/>
      <c r="J4" s="15"/>
      <c r="K4" s="15"/>
      <c r="L4" s="15"/>
      <c r="M4" s="15"/>
      <c r="N4" s="15"/>
      <c r="O4" s="15"/>
      <c r="P4" s="12"/>
      <c r="Q4" s="315" t="s">
        <v>26</v>
      </c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</row>
    <row r="5" spans="1:255" ht="15" x14ac:dyDescent="0.25">
      <c r="B5" s="17" t="s">
        <v>44</v>
      </c>
      <c r="C5" s="18"/>
      <c r="D5" s="18"/>
      <c r="E5" s="18"/>
      <c r="F5" s="18"/>
      <c r="G5" s="19" t="s">
        <v>36</v>
      </c>
      <c r="H5" s="318"/>
      <c r="I5" s="318"/>
      <c r="J5" s="318"/>
      <c r="K5" s="318"/>
      <c r="L5" s="318"/>
      <c r="M5" s="318"/>
      <c r="N5" s="318"/>
      <c r="O5" s="318"/>
      <c r="P5" s="18"/>
      <c r="Q5" s="3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</row>
    <row r="6" spans="1:255" ht="6.75" customHeight="1" x14ac:dyDescent="0.25">
      <c r="B6" s="20"/>
      <c r="C6" s="18"/>
      <c r="D6" s="18"/>
      <c r="E6" s="18"/>
      <c r="F6" s="18"/>
      <c r="G6" s="21"/>
      <c r="H6" s="21"/>
      <c r="I6" s="21"/>
      <c r="J6" s="21"/>
      <c r="K6" s="21"/>
      <c r="L6" s="21"/>
      <c r="M6" s="21"/>
      <c r="N6" s="21"/>
      <c r="O6" s="21"/>
      <c r="P6" s="22"/>
      <c r="Q6" s="317"/>
    </row>
    <row r="7" spans="1:255" ht="15" customHeight="1" x14ac:dyDescent="0.25">
      <c r="B7" s="23" t="s">
        <v>47</v>
      </c>
      <c r="C7" s="24"/>
      <c r="D7" s="2"/>
      <c r="E7" s="18"/>
      <c r="F7" s="18"/>
      <c r="G7" s="19" t="s">
        <v>37</v>
      </c>
      <c r="H7" s="303"/>
      <c r="I7" s="303"/>
      <c r="J7" s="303"/>
      <c r="K7" s="303"/>
      <c r="L7" s="303"/>
      <c r="M7" s="303"/>
      <c r="N7" s="303"/>
      <c r="O7" s="303"/>
      <c r="P7" s="22"/>
      <c r="Q7" s="25"/>
    </row>
    <row r="8" spans="1:255" ht="6.75" customHeight="1" x14ac:dyDescent="0.25">
      <c r="B8" s="20"/>
      <c r="C8" s="18"/>
      <c r="D8" s="18"/>
      <c r="E8" s="18"/>
      <c r="F8" s="18"/>
      <c r="G8" s="21"/>
      <c r="H8" s="21"/>
      <c r="I8" s="21"/>
      <c r="J8" s="21"/>
      <c r="K8" s="21"/>
      <c r="L8" s="21"/>
      <c r="M8" s="21"/>
      <c r="N8" s="21"/>
      <c r="O8" s="21"/>
      <c r="P8" s="22"/>
      <c r="Q8" s="25"/>
    </row>
    <row r="9" spans="1:255" s="26" customFormat="1" x14ac:dyDescent="0.25">
      <c r="B9" s="111" t="s">
        <v>45</v>
      </c>
      <c r="C9" s="112"/>
      <c r="D9" s="113"/>
      <c r="E9" s="113"/>
      <c r="F9" s="113"/>
      <c r="G9" s="22"/>
      <c r="H9" s="114"/>
      <c r="I9" s="27" t="s">
        <v>40</v>
      </c>
      <c r="K9" s="33" t="s">
        <v>38</v>
      </c>
      <c r="L9" s="34" t="s">
        <v>39</v>
      </c>
      <c r="N9" s="22"/>
      <c r="O9" s="22"/>
      <c r="P9" s="22"/>
      <c r="Q9" s="25"/>
    </row>
    <row r="10" spans="1:255" ht="6.75" customHeight="1" x14ac:dyDescent="0.25">
      <c r="B10" s="20"/>
      <c r="C10" s="18"/>
      <c r="D10" s="18"/>
      <c r="E10" s="18"/>
      <c r="F10" s="18"/>
      <c r="G10" s="21"/>
      <c r="H10" s="21"/>
      <c r="I10" s="21"/>
      <c r="J10" s="21"/>
      <c r="K10" s="115"/>
      <c r="L10" s="115"/>
      <c r="M10" s="21"/>
      <c r="N10" s="21"/>
      <c r="O10" s="21"/>
      <c r="P10" s="22"/>
      <c r="Q10" s="25"/>
    </row>
    <row r="11" spans="1:255" s="26" customFormat="1" x14ac:dyDescent="0.25">
      <c r="B11" s="116"/>
      <c r="C11" s="112" t="s">
        <v>83</v>
      </c>
      <c r="D11" s="113"/>
      <c r="E11" s="113"/>
      <c r="F11" s="2"/>
      <c r="G11" s="27" t="s">
        <v>84</v>
      </c>
      <c r="I11" s="22"/>
      <c r="J11" s="22"/>
      <c r="K11" s="2"/>
      <c r="L11" s="22" t="s">
        <v>85</v>
      </c>
      <c r="O11" s="22"/>
      <c r="P11" s="22"/>
      <c r="Q11" s="25"/>
      <c r="S11" s="117">
        <f>IF(AND(F11="",K11=""),0,1)</f>
        <v>0</v>
      </c>
    </row>
    <row r="12" spans="1:255" x14ac:dyDescent="0.25">
      <c r="B12" s="20"/>
      <c r="C12" s="18"/>
      <c r="D12" s="18"/>
      <c r="E12" s="18"/>
      <c r="F12" s="18"/>
      <c r="G12" s="21"/>
      <c r="H12" s="21"/>
      <c r="I12" s="21"/>
      <c r="J12" s="21"/>
      <c r="K12" s="115"/>
      <c r="L12" s="34" t="s">
        <v>86</v>
      </c>
      <c r="M12" s="21"/>
      <c r="N12" s="21"/>
      <c r="O12" s="21"/>
      <c r="P12" s="22"/>
      <c r="Q12" s="25"/>
    </row>
    <row r="13" spans="1:255" ht="14.25" x14ac:dyDescent="0.25">
      <c r="B13" s="20"/>
      <c r="C13" s="18"/>
      <c r="D13" s="18"/>
      <c r="E13" s="18"/>
      <c r="F13" s="2"/>
      <c r="G13" s="34" t="s">
        <v>111</v>
      </c>
      <c r="H13" s="21"/>
      <c r="I13" s="21"/>
      <c r="J13" s="21"/>
      <c r="K13" s="115"/>
      <c r="L13" s="34"/>
      <c r="M13" s="34"/>
      <c r="N13" s="21"/>
      <c r="O13" s="21"/>
      <c r="P13" s="22"/>
      <c r="Q13" s="25"/>
    </row>
    <row r="14" spans="1:255" x14ac:dyDescent="0.25">
      <c r="B14" s="20"/>
      <c r="C14" s="18"/>
      <c r="D14" s="18"/>
      <c r="E14" s="18"/>
      <c r="F14" s="18"/>
      <c r="G14" s="34"/>
      <c r="H14" s="21"/>
      <c r="I14" s="21"/>
      <c r="J14" s="21"/>
      <c r="K14" s="115"/>
      <c r="L14" s="34"/>
      <c r="M14" s="34"/>
      <c r="N14" s="21"/>
      <c r="O14" s="21"/>
      <c r="P14" s="22"/>
      <c r="Q14" s="25"/>
    </row>
    <row r="15" spans="1:255" ht="15" x14ac:dyDescent="0.25">
      <c r="B15" s="28" t="s">
        <v>19</v>
      </c>
      <c r="C15" s="29" t="s">
        <v>202</v>
      </c>
      <c r="D15" s="229"/>
      <c r="E15" s="229"/>
      <c r="F15" s="229"/>
      <c r="G15" s="229"/>
      <c r="H15" s="230"/>
      <c r="I15" s="231"/>
      <c r="J15" s="232"/>
      <c r="K15" s="231"/>
      <c r="L15" s="231"/>
      <c r="M15" s="230"/>
      <c r="N15" s="229"/>
      <c r="O15" s="229"/>
      <c r="P15" s="22"/>
      <c r="Q15" s="25"/>
    </row>
    <row r="16" spans="1:255" ht="15" x14ac:dyDescent="0.25">
      <c r="B16" s="28"/>
      <c r="C16" s="210" t="s">
        <v>50</v>
      </c>
      <c r="D16" s="210"/>
      <c r="E16" s="210"/>
      <c r="F16" s="210"/>
      <c r="G16" s="210"/>
      <c r="H16" s="210"/>
      <c r="I16" s="233"/>
      <c r="J16" s="233"/>
      <c r="K16" s="36"/>
      <c r="L16" s="301"/>
      <c r="M16" s="301"/>
      <c r="N16" s="323"/>
      <c r="O16" s="323"/>
      <c r="P16" s="22"/>
      <c r="Q16" s="25"/>
    </row>
    <row r="17" spans="2:20" ht="14.25" x14ac:dyDescent="0.25">
      <c r="B17" s="234"/>
      <c r="C17" s="324" t="s">
        <v>49</v>
      </c>
      <c r="D17" s="324"/>
      <c r="E17" s="324"/>
      <c r="F17" s="324"/>
      <c r="G17" s="324"/>
      <c r="H17" s="324"/>
      <c r="I17" s="324"/>
      <c r="J17" s="324"/>
      <c r="K17" s="235"/>
      <c r="L17" s="263"/>
      <c r="M17" s="247"/>
      <c r="N17" s="237">
        <f>SUM(I23:I25)</f>
        <v>0</v>
      </c>
      <c r="O17" s="236" t="s">
        <v>41</v>
      </c>
      <c r="P17" s="22"/>
      <c r="Q17" s="25"/>
    </row>
    <row r="18" spans="2:20" x14ac:dyDescent="0.25">
      <c r="B18" s="234"/>
      <c r="C18" s="246"/>
      <c r="D18" s="246"/>
      <c r="E18" s="246"/>
      <c r="F18" s="246"/>
      <c r="G18" s="246"/>
      <c r="H18" s="246"/>
      <c r="I18" s="246"/>
      <c r="J18" s="246"/>
      <c r="K18" s="235"/>
      <c r="L18" s="263"/>
      <c r="M18" s="248"/>
      <c r="N18" s="248"/>
      <c r="O18" s="230"/>
      <c r="P18" s="22"/>
      <c r="Q18" s="25"/>
    </row>
    <row r="19" spans="2:20" ht="14.45" customHeight="1" x14ac:dyDescent="0.25">
      <c r="B19" s="28" t="s">
        <v>20</v>
      </c>
      <c r="C19" s="29" t="s">
        <v>161</v>
      </c>
      <c r="D19" s="229"/>
      <c r="E19" s="229"/>
      <c r="F19" s="229"/>
      <c r="G19" s="238"/>
      <c r="H19" s="230"/>
      <c r="I19" s="239"/>
      <c r="J19" s="239"/>
      <c r="K19" s="229"/>
      <c r="L19" s="229"/>
      <c r="M19" s="230"/>
      <c r="N19" s="229"/>
      <c r="O19" s="229"/>
      <c r="P19" s="22"/>
      <c r="Q19" s="25"/>
    </row>
    <row r="20" spans="2:20" ht="14.45" customHeight="1" x14ac:dyDescent="0.25">
      <c r="B20" s="28"/>
      <c r="C20" s="29"/>
      <c r="D20" s="229"/>
      <c r="E20" s="229"/>
      <c r="F20" s="229"/>
      <c r="G20" s="238"/>
      <c r="H20" s="230"/>
      <c r="I20" s="239"/>
      <c r="J20" s="239"/>
      <c r="K20" s="229"/>
      <c r="L20" s="229"/>
      <c r="M20" s="230"/>
      <c r="N20" s="229"/>
      <c r="O20" s="229"/>
      <c r="P20" s="22"/>
      <c r="Q20" s="25"/>
    </row>
    <row r="21" spans="2:20" ht="12.75" customHeight="1" x14ac:dyDescent="0.25">
      <c r="B21" s="234"/>
      <c r="C21" s="313" t="s">
        <v>52</v>
      </c>
      <c r="D21" s="313"/>
      <c r="E21" s="313"/>
      <c r="F21" s="187"/>
      <c r="G21" s="308" t="s">
        <v>176</v>
      </c>
      <c r="H21" s="309"/>
      <c r="I21" s="309"/>
      <c r="J21" s="310"/>
      <c r="K21" s="229"/>
      <c r="L21" s="325"/>
      <c r="M21" s="325"/>
      <c r="N21" s="325"/>
      <c r="O21" s="325"/>
      <c r="P21" s="22"/>
      <c r="Q21" s="25"/>
    </row>
    <row r="22" spans="2:20" ht="14.45" customHeight="1" x14ac:dyDescent="0.25">
      <c r="B22" s="234"/>
      <c r="C22" s="313" t="s">
        <v>53</v>
      </c>
      <c r="D22" s="313"/>
      <c r="E22" s="313"/>
      <c r="F22" s="314"/>
      <c r="G22" s="311" t="s">
        <v>51</v>
      </c>
      <c r="H22" s="326"/>
      <c r="I22" s="240"/>
      <c r="J22" s="205"/>
      <c r="K22" s="229"/>
      <c r="L22" s="306" t="s">
        <v>184</v>
      </c>
      <c r="M22" s="307"/>
      <c r="N22" s="249"/>
      <c r="O22" s="249"/>
      <c r="P22" s="22"/>
      <c r="Q22" s="25"/>
    </row>
    <row r="23" spans="2:20" ht="14.45" customHeight="1" x14ac:dyDescent="0.25">
      <c r="B23" s="234"/>
      <c r="C23" s="210" t="s">
        <v>0</v>
      </c>
      <c r="D23" s="300" t="s">
        <v>1</v>
      </c>
      <c r="E23" s="300"/>
      <c r="F23" s="210"/>
      <c r="G23" s="243">
        <v>0.7</v>
      </c>
      <c r="H23" s="244" t="s">
        <v>41</v>
      </c>
      <c r="I23" s="264">
        <f>'Detail Schweine Einstieg G2.1'!H53</f>
        <v>0</v>
      </c>
      <c r="J23" s="245" t="s">
        <v>41</v>
      </c>
      <c r="K23" s="229"/>
      <c r="L23" s="207">
        <f>'Detail Schweine Einstieg G2.1'!I53</f>
        <v>0</v>
      </c>
      <c r="M23" s="206" t="s">
        <v>4</v>
      </c>
      <c r="N23" s="263"/>
      <c r="O23" s="248"/>
      <c r="P23" s="22"/>
      <c r="Q23" s="25"/>
    </row>
    <row r="24" spans="2:20" ht="14.45" customHeight="1" x14ac:dyDescent="0.25">
      <c r="B24" s="234"/>
      <c r="C24" s="210" t="s">
        <v>0</v>
      </c>
      <c r="D24" s="301" t="s">
        <v>2</v>
      </c>
      <c r="E24" s="301"/>
      <c r="F24" s="302"/>
      <c r="G24" s="243">
        <v>1.1000000000000001</v>
      </c>
      <c r="H24" s="244" t="s">
        <v>41</v>
      </c>
      <c r="I24" s="264" t="str">
        <f>IF('Detail Schweine Einstieg G2.1'!A58=1,'Detail Schweine Einstieg G2.1'!H108,"-")</f>
        <v>-</v>
      </c>
      <c r="J24" s="245" t="s">
        <v>41</v>
      </c>
      <c r="K24" s="229"/>
      <c r="L24" s="208" t="str">
        <f>IF('Detail Schweine Einstieg G2.1'!A58=1,'Detail Schweine Einstieg G2.1'!I108,"-")</f>
        <v>-</v>
      </c>
      <c r="M24" s="43" t="s">
        <v>4</v>
      </c>
      <c r="N24" s="263"/>
      <c r="O24" s="248"/>
      <c r="P24" s="22"/>
      <c r="Q24" s="25"/>
    </row>
    <row r="25" spans="2:20" ht="14.45" customHeight="1" x14ac:dyDescent="0.25">
      <c r="B25" s="234"/>
      <c r="C25" s="210" t="s">
        <v>0</v>
      </c>
      <c r="D25" s="300" t="s">
        <v>3</v>
      </c>
      <c r="E25" s="300"/>
      <c r="F25" s="210"/>
      <c r="G25" s="243">
        <v>1.6</v>
      </c>
      <c r="H25" s="244" t="s">
        <v>41</v>
      </c>
      <c r="I25" s="264">
        <f>IF('Detail Schweine Einstieg G2.1'!A58=2,'Detail Schweine Einstieg G2.1'!H108,"-")</f>
        <v>0</v>
      </c>
      <c r="J25" s="245" t="s">
        <v>41</v>
      </c>
      <c r="K25" s="229"/>
      <c r="L25" s="209">
        <f>IF('Detail Schweine Einstieg G2.1'!A58=2,'Detail Schweine Einstieg G2.1'!I108,"-")</f>
        <v>0</v>
      </c>
      <c r="M25" s="43" t="s">
        <v>4</v>
      </c>
      <c r="N25" s="263"/>
      <c r="O25" s="248"/>
      <c r="P25" s="22"/>
      <c r="Q25" s="25"/>
    </row>
    <row r="26" spans="2:20" ht="14.45" customHeight="1" x14ac:dyDescent="0.25">
      <c r="B26" s="234"/>
      <c r="C26" s="210"/>
      <c r="D26" s="210"/>
      <c r="E26" s="210"/>
      <c r="F26" s="210"/>
      <c r="G26" s="230"/>
      <c r="H26" s="230"/>
      <c r="I26" s="230"/>
      <c r="J26" s="230"/>
      <c r="K26" s="229"/>
      <c r="L26" s="248"/>
      <c r="M26" s="248"/>
      <c r="N26" s="263"/>
      <c r="O26" s="248"/>
      <c r="P26" s="22"/>
      <c r="Q26" s="25"/>
    </row>
    <row r="27" spans="2:20" ht="14.45" customHeight="1" x14ac:dyDescent="0.25">
      <c r="B27" s="234"/>
      <c r="C27" s="313" t="s">
        <v>52</v>
      </c>
      <c r="D27" s="313"/>
      <c r="E27" s="313"/>
      <c r="F27" s="187"/>
      <c r="G27" s="308" t="s">
        <v>183</v>
      </c>
      <c r="H27" s="309"/>
      <c r="I27" s="309"/>
      <c r="J27" s="310"/>
      <c r="K27" s="229"/>
      <c r="L27" s="248"/>
      <c r="M27" s="248"/>
      <c r="N27" s="263"/>
      <c r="O27" s="248"/>
      <c r="P27" s="22"/>
      <c r="Q27" s="25"/>
    </row>
    <row r="28" spans="2:20" ht="14.45" customHeight="1" x14ac:dyDescent="0.25">
      <c r="B28" s="234"/>
      <c r="C28" s="313" t="s">
        <v>53</v>
      </c>
      <c r="D28" s="313"/>
      <c r="E28" s="313"/>
      <c r="F28" s="314"/>
      <c r="G28" s="311" t="s">
        <v>51</v>
      </c>
      <c r="H28" s="312"/>
      <c r="I28" s="241"/>
      <c r="J28" s="242"/>
      <c r="K28" s="229"/>
      <c r="L28" s="306" t="s">
        <v>185</v>
      </c>
      <c r="M28" s="307"/>
      <c r="N28" s="263"/>
      <c r="O28" s="248"/>
      <c r="P28" s="22"/>
      <c r="Q28" s="25"/>
    </row>
    <row r="29" spans="2:20" ht="14.45" customHeight="1" x14ac:dyDescent="0.25">
      <c r="B29" s="234"/>
      <c r="C29" s="210" t="s">
        <v>0</v>
      </c>
      <c r="D29" s="300" t="s">
        <v>1</v>
      </c>
      <c r="E29" s="300"/>
      <c r="F29" s="210"/>
      <c r="G29" s="243">
        <v>0.25</v>
      </c>
      <c r="H29" s="245" t="s">
        <v>41</v>
      </c>
      <c r="I29" s="264">
        <f>'Detail Schweine Einstieg G2.1'!Q53</f>
        <v>0</v>
      </c>
      <c r="J29" s="245" t="s">
        <v>41</v>
      </c>
      <c r="K29" s="229"/>
      <c r="L29" s="207">
        <f>'Detail Schweine Einstieg G2.1'!R53</f>
        <v>0</v>
      </c>
      <c r="M29" s="206" t="s">
        <v>4</v>
      </c>
      <c r="N29" s="263"/>
      <c r="O29" s="248"/>
      <c r="P29" s="22"/>
      <c r="Q29" s="25"/>
    </row>
    <row r="30" spans="2:20" ht="14.45" customHeight="1" x14ac:dyDescent="0.25">
      <c r="B30" s="234"/>
      <c r="C30" s="210" t="s">
        <v>0</v>
      </c>
      <c r="D30" s="301" t="s">
        <v>2</v>
      </c>
      <c r="E30" s="301"/>
      <c r="F30" s="302"/>
      <c r="G30" s="243">
        <v>0.6</v>
      </c>
      <c r="H30" s="245" t="s">
        <v>41</v>
      </c>
      <c r="I30" s="264" t="str">
        <f>IF('Detail Schweine Einstieg G2.1'!A58=1,'Detail Schweine Einstieg G2.1'!Q108,"-")</f>
        <v>-</v>
      </c>
      <c r="J30" s="245" t="s">
        <v>41</v>
      </c>
      <c r="K30" s="229"/>
      <c r="L30" s="208" t="str">
        <f>IF('Detail Schweine Einstieg G2.1'!A58=1,'Detail Schweine Einstieg G2.1'!R108,"-")</f>
        <v>-</v>
      </c>
      <c r="M30" s="43" t="s">
        <v>4</v>
      </c>
      <c r="N30" s="263"/>
      <c r="O30" s="248"/>
      <c r="P30" s="22"/>
      <c r="Q30" s="25"/>
    </row>
    <row r="31" spans="2:20" ht="14.45" customHeight="1" x14ac:dyDescent="0.25">
      <c r="B31" s="234"/>
      <c r="C31" s="210" t="s">
        <v>0</v>
      </c>
      <c r="D31" s="300" t="s">
        <v>3</v>
      </c>
      <c r="E31" s="300"/>
      <c r="F31" s="210"/>
      <c r="G31" s="243">
        <v>0.9</v>
      </c>
      <c r="H31" s="245" t="s">
        <v>41</v>
      </c>
      <c r="I31" s="264">
        <f>IF('Detail Schweine Einstieg G2.1'!A58=2,'Detail Schweine Einstieg G2.1'!Q108,"-")</f>
        <v>0</v>
      </c>
      <c r="J31" s="245" t="s">
        <v>41</v>
      </c>
      <c r="K31" s="229"/>
      <c r="L31" s="209">
        <f>IF('Detail Schweine Einstieg G2.1'!A58=2,'Detail Schweine Einstieg G2.1'!R108,"-")</f>
        <v>0</v>
      </c>
      <c r="M31" s="43" t="s">
        <v>4</v>
      </c>
      <c r="N31" s="263"/>
      <c r="O31" s="248"/>
      <c r="P31" s="22"/>
      <c r="Q31" s="25"/>
    </row>
    <row r="32" spans="2:20" ht="14.45" customHeight="1" x14ac:dyDescent="0.25">
      <c r="B32" s="37"/>
      <c r="C32" s="30"/>
      <c r="D32" s="30"/>
      <c r="E32" s="30"/>
      <c r="F32" s="30"/>
      <c r="G32" s="30"/>
      <c r="H32" s="127"/>
      <c r="I32" s="30"/>
      <c r="J32" s="30"/>
      <c r="K32" s="30"/>
      <c r="L32" s="30"/>
      <c r="M32" s="127"/>
      <c r="N32" s="30"/>
      <c r="O32" s="30"/>
      <c r="P32" s="30"/>
      <c r="Q32" s="25"/>
      <c r="S32" s="188"/>
      <c r="T32" s="188"/>
    </row>
    <row r="33" spans="2:21" ht="14.45" customHeight="1" x14ac:dyDescent="0.25">
      <c r="B33" s="45" t="s">
        <v>21</v>
      </c>
      <c r="C33" s="29" t="s">
        <v>5</v>
      </c>
      <c r="D33" s="18"/>
      <c r="E33" s="18"/>
      <c r="F33" s="18"/>
      <c r="G33" s="30"/>
      <c r="H33" s="127"/>
      <c r="I33" s="30"/>
      <c r="J33" s="30"/>
      <c r="K33" s="30"/>
      <c r="L33" s="30"/>
      <c r="M33" s="127"/>
      <c r="N33" s="30"/>
      <c r="O33" s="30"/>
      <c r="P33" s="30"/>
      <c r="Q33" s="25"/>
    </row>
    <row r="34" spans="2:21" ht="14.45" customHeight="1" x14ac:dyDescent="0.25">
      <c r="B34" s="37"/>
      <c r="C34" s="273" t="s">
        <v>186</v>
      </c>
      <c r="D34" s="30"/>
      <c r="E34" s="30"/>
      <c r="F34" s="30"/>
      <c r="G34" s="30"/>
      <c r="H34" s="10"/>
      <c r="I34" s="228"/>
      <c r="J34" s="189"/>
      <c r="K34" s="30"/>
      <c r="L34" s="30"/>
      <c r="M34" s="30"/>
      <c r="N34" s="72">
        <f>'Detail Schweine Einstieg G2.1'!X53</f>
        <v>0</v>
      </c>
      <c r="O34" s="39" t="s">
        <v>4</v>
      </c>
      <c r="P34" s="30"/>
      <c r="Q34" s="25"/>
    </row>
    <row r="35" spans="2:21" ht="14.45" customHeight="1" x14ac:dyDescent="0.25">
      <c r="B35" s="37"/>
      <c r="C35" s="273" t="s">
        <v>187</v>
      </c>
      <c r="D35" s="30"/>
      <c r="E35" s="30"/>
      <c r="F35" s="30"/>
      <c r="G35" s="30"/>
      <c r="H35" s="10"/>
      <c r="I35" s="228"/>
      <c r="J35" s="30"/>
      <c r="K35" s="30"/>
      <c r="L35" s="30"/>
      <c r="M35" s="30"/>
      <c r="N35" s="72">
        <f>'Detail Schweine Einstieg G2.1'!X108</f>
        <v>0</v>
      </c>
      <c r="O35" s="39" t="s">
        <v>4</v>
      </c>
      <c r="P35" s="30"/>
      <c r="Q35" s="25"/>
    </row>
    <row r="36" spans="2:21" ht="14.45" customHeight="1" x14ac:dyDescent="0.25">
      <c r="B36" s="37"/>
      <c r="C36" s="210" t="s">
        <v>162</v>
      </c>
      <c r="D36" s="30"/>
      <c r="E36" s="30"/>
      <c r="F36" s="30"/>
      <c r="G36" s="30"/>
      <c r="H36" s="10"/>
      <c r="I36" s="228"/>
      <c r="J36" s="30"/>
      <c r="K36" s="30"/>
      <c r="L36" s="30"/>
      <c r="M36" s="30"/>
      <c r="N36" s="72">
        <f>SUM(N34:N35)</f>
        <v>0</v>
      </c>
      <c r="O36" s="39" t="s">
        <v>4</v>
      </c>
      <c r="P36" s="30"/>
      <c r="Q36" s="25"/>
    </row>
    <row r="37" spans="2:21" ht="14.45" customHeight="1" x14ac:dyDescent="0.25">
      <c r="B37" s="37"/>
      <c r="C37" s="272" t="s">
        <v>193</v>
      </c>
      <c r="D37" s="30"/>
      <c r="E37" s="30"/>
      <c r="F37" s="30"/>
      <c r="G37" s="30"/>
      <c r="H37" s="30"/>
      <c r="I37" s="228"/>
      <c r="J37" s="30"/>
      <c r="K37" s="30"/>
      <c r="L37" s="30"/>
      <c r="M37" s="30"/>
      <c r="N37" s="71"/>
      <c r="O37" s="39" t="s">
        <v>6</v>
      </c>
      <c r="P37" s="30"/>
      <c r="Q37" s="25"/>
      <c r="S37" s="79">
        <f>IF(F11="X",4,5)</f>
        <v>5</v>
      </c>
    </row>
    <row r="38" spans="2:21" ht="14.45" customHeight="1" x14ac:dyDescent="0.25">
      <c r="B38" s="37"/>
      <c r="C38" s="46" t="s">
        <v>7</v>
      </c>
      <c r="D38" s="30"/>
      <c r="E38" s="30"/>
      <c r="F38" s="30"/>
      <c r="G38" s="22"/>
      <c r="H38" s="30"/>
      <c r="I38" s="30"/>
      <c r="J38" s="30"/>
      <c r="K38" s="30"/>
      <c r="L38" s="30"/>
      <c r="M38" s="30"/>
      <c r="N38" s="72">
        <f>N36*N37</f>
        <v>0</v>
      </c>
      <c r="O38" s="39" t="s">
        <v>4</v>
      </c>
      <c r="P38" s="30"/>
      <c r="Q38" s="25"/>
    </row>
    <row r="39" spans="2:21" ht="14.45" customHeight="1" x14ac:dyDescent="0.25">
      <c r="B39" s="37"/>
      <c r="C39" s="30"/>
      <c r="D39" s="30"/>
      <c r="E39" s="30"/>
      <c r="F39" s="30"/>
      <c r="G39" s="30"/>
      <c r="H39" s="127"/>
      <c r="I39" s="30"/>
      <c r="J39" s="30"/>
      <c r="K39" s="30"/>
      <c r="L39" s="30"/>
      <c r="M39" s="30"/>
      <c r="N39" s="30"/>
      <c r="O39" s="30"/>
      <c r="P39" s="30"/>
      <c r="Q39" s="25"/>
      <c r="S39" s="30"/>
    </row>
    <row r="40" spans="2:21" ht="14.45" customHeight="1" x14ac:dyDescent="0.25">
      <c r="B40" s="45" t="s">
        <v>22</v>
      </c>
      <c r="C40" s="29" t="s">
        <v>8</v>
      </c>
      <c r="D40" s="30"/>
      <c r="E40" s="30"/>
      <c r="F40" s="30"/>
      <c r="G40" s="30"/>
      <c r="H40" s="127"/>
      <c r="I40" s="30"/>
      <c r="J40" s="30"/>
      <c r="K40" s="30"/>
      <c r="L40" s="30"/>
      <c r="M40" s="30"/>
      <c r="N40" s="30"/>
      <c r="O40" s="30"/>
      <c r="P40" s="30"/>
      <c r="Q40" s="25"/>
      <c r="T40" s="132">
        <v>1</v>
      </c>
      <c r="U40" s="133"/>
    </row>
    <row r="41" spans="2:21" ht="14.45" customHeight="1" x14ac:dyDescent="0.25">
      <c r="B41" s="37"/>
      <c r="C41" s="273" t="s">
        <v>197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" t="str">
        <f>IF(R41=1,"",VLOOKUP(R41,T40:U42,2,FALSE))</f>
        <v/>
      </c>
      <c r="O41" s="137"/>
      <c r="P41" s="30"/>
      <c r="Q41" s="25"/>
      <c r="R41" s="136">
        <v>1</v>
      </c>
      <c r="T41" s="134">
        <v>2</v>
      </c>
      <c r="U41" s="68" t="s">
        <v>9</v>
      </c>
    </row>
    <row r="42" spans="2:21" ht="14.45" customHeight="1" x14ac:dyDescent="0.25">
      <c r="B42" s="37"/>
      <c r="C42" s="273" t="s">
        <v>198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" t="str">
        <f>IF(R42=1,"",VLOOKUP(R42,T41:U42,2,FALSE))</f>
        <v/>
      </c>
      <c r="O42" s="137"/>
      <c r="P42" s="30"/>
      <c r="Q42" s="25"/>
      <c r="R42" s="136">
        <v>1</v>
      </c>
      <c r="T42" s="135">
        <v>3</v>
      </c>
      <c r="U42" s="121" t="s">
        <v>10</v>
      </c>
    </row>
    <row r="43" spans="2:21" ht="14.45" customHeight="1" x14ac:dyDescent="0.25">
      <c r="B43" s="37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127"/>
      <c r="N43" s="30"/>
      <c r="O43" s="32"/>
      <c r="P43" s="30"/>
      <c r="Q43" s="25"/>
      <c r="R43" s="136"/>
    </row>
    <row r="44" spans="2:21" ht="14.45" customHeight="1" x14ac:dyDescent="0.25">
      <c r="B44" s="45" t="s">
        <v>23</v>
      </c>
      <c r="C44" s="29" t="s">
        <v>11</v>
      </c>
      <c r="D44" s="30"/>
      <c r="E44" s="30"/>
      <c r="F44" s="30"/>
      <c r="G44" s="30"/>
      <c r="H44" s="30"/>
      <c r="I44" s="30"/>
      <c r="J44" s="30"/>
      <c r="K44" s="30"/>
      <c r="L44" s="30"/>
      <c r="M44" s="127"/>
      <c r="N44" s="30"/>
      <c r="O44" s="32"/>
      <c r="P44" s="30"/>
      <c r="Q44" s="25"/>
      <c r="R44" s="136"/>
    </row>
    <row r="45" spans="2:21" ht="14.45" customHeight="1" x14ac:dyDescent="0.25">
      <c r="B45" s="37"/>
      <c r="C45" s="130" t="s">
        <v>31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" t="str">
        <f>IF(R45=1,"",VLOOKUP(R45,T44:U46,2,FALSE))</f>
        <v/>
      </c>
      <c r="O45" s="137"/>
      <c r="P45" s="30"/>
      <c r="Q45" s="25"/>
      <c r="R45" s="136">
        <v>1</v>
      </c>
    </row>
    <row r="46" spans="2:21" ht="14.45" customHeight="1" x14ac:dyDescent="0.25">
      <c r="B46" s="37"/>
      <c r="C46" s="130" t="s">
        <v>33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" t="str">
        <f t="shared" ref="N46:N47" si="0">IF(R46=1,"",VLOOKUP(R46,T45:U47,2,FALSE))</f>
        <v/>
      </c>
      <c r="O46" s="137"/>
      <c r="P46" s="30"/>
      <c r="Q46" s="25"/>
      <c r="R46" s="136">
        <v>1</v>
      </c>
    </row>
    <row r="47" spans="2:21" ht="14.45" customHeight="1" x14ac:dyDescent="0.25">
      <c r="B47" s="37"/>
      <c r="C47" s="118" t="s">
        <v>28</v>
      </c>
      <c r="D47" s="119"/>
      <c r="E47" s="119"/>
      <c r="F47" s="119"/>
      <c r="G47" s="119"/>
      <c r="H47" s="119"/>
      <c r="I47" s="119"/>
      <c r="J47" s="119"/>
      <c r="K47" s="119"/>
      <c r="L47" s="119"/>
      <c r="M47" s="30"/>
      <c r="N47" s="3" t="str">
        <f t="shared" si="0"/>
        <v/>
      </c>
      <c r="O47" s="137"/>
      <c r="P47" s="30"/>
      <c r="Q47" s="25"/>
      <c r="R47" s="136">
        <v>1</v>
      </c>
    </row>
    <row r="48" spans="2:21" ht="14.45" customHeight="1" x14ac:dyDescent="0.25">
      <c r="B48" s="37"/>
      <c r="C48" s="47" t="s">
        <v>56</v>
      </c>
      <c r="D48" s="30"/>
      <c r="E48" s="30"/>
      <c r="F48" s="30"/>
      <c r="G48" s="30"/>
      <c r="H48" s="30"/>
      <c r="I48" s="30"/>
      <c r="J48" s="30"/>
      <c r="K48" s="30"/>
      <c r="L48" s="30"/>
      <c r="M48" s="127"/>
      <c r="N48" s="127"/>
      <c r="O48" s="131"/>
      <c r="P48" s="30"/>
      <c r="Q48" s="25"/>
      <c r="R48" s="136"/>
    </row>
    <row r="49" spans="2:18" ht="14.45" customHeight="1" x14ac:dyDescent="0.25">
      <c r="B49" s="37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127"/>
      <c r="N49" s="127"/>
      <c r="O49" s="131"/>
      <c r="P49" s="30"/>
      <c r="Q49" s="25"/>
      <c r="R49" s="136"/>
    </row>
    <row r="50" spans="2:18" ht="14.45" customHeight="1" x14ac:dyDescent="0.25">
      <c r="B50" s="45" t="s">
        <v>24</v>
      </c>
      <c r="C50" s="29" t="s">
        <v>48</v>
      </c>
      <c r="D50" s="30"/>
      <c r="E50" s="30"/>
      <c r="F50" s="30"/>
      <c r="G50" s="30"/>
      <c r="H50" s="30"/>
      <c r="I50" s="30"/>
      <c r="J50" s="30"/>
      <c r="K50" s="30"/>
      <c r="L50" s="30"/>
      <c r="M50" s="127"/>
      <c r="N50" s="30"/>
      <c r="O50" s="32"/>
      <c r="P50" s="30"/>
      <c r="Q50" s="25"/>
      <c r="R50" s="136"/>
    </row>
    <row r="51" spans="2:18" ht="14.45" customHeight="1" x14ac:dyDescent="0.25">
      <c r="B51" s="48"/>
      <c r="C51" s="130" t="s">
        <v>12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" t="str">
        <f>IF(R51=1,"",VLOOKUP(R51,T50:U52,2,FALSE))</f>
        <v/>
      </c>
      <c r="O51" s="137"/>
      <c r="P51" s="30"/>
      <c r="Q51" s="25"/>
      <c r="R51" s="136">
        <v>1</v>
      </c>
    </row>
    <row r="52" spans="2:18" ht="14.45" customHeight="1" x14ac:dyDescent="0.25">
      <c r="B52" s="37"/>
      <c r="C52" s="130" t="s">
        <v>13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" t="str">
        <f t="shared" ref="N52:N53" si="1">IF(R52=1,"",VLOOKUP(R52,T51:U53,2,FALSE))</f>
        <v/>
      </c>
      <c r="O52" s="137"/>
      <c r="P52" s="30"/>
      <c r="Q52" s="25"/>
      <c r="R52" s="136">
        <v>1</v>
      </c>
    </row>
    <row r="53" spans="2:18" ht="14.45" customHeight="1" x14ac:dyDescent="0.25">
      <c r="B53" s="37"/>
      <c r="C53" s="130" t="s">
        <v>29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" t="str">
        <f t="shared" si="1"/>
        <v/>
      </c>
      <c r="O53" s="137"/>
      <c r="P53" s="30"/>
      <c r="Q53" s="25"/>
      <c r="R53" s="136">
        <v>1</v>
      </c>
    </row>
    <row r="54" spans="2:18" ht="14.45" customHeight="1" x14ac:dyDescent="0.25">
      <c r="B54" s="37"/>
      <c r="C54" s="130" t="s">
        <v>14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" t="str">
        <f>IF(R54=1,"",VLOOKUP(R54,T53:U55,2,FALSE))</f>
        <v/>
      </c>
      <c r="O54" s="137"/>
      <c r="P54" s="30"/>
      <c r="Q54" s="25"/>
      <c r="R54" s="136">
        <v>1</v>
      </c>
    </row>
    <row r="55" spans="2:18" ht="14.45" customHeight="1" x14ac:dyDescent="0.25">
      <c r="B55" s="37"/>
      <c r="C55" s="130" t="s">
        <v>30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" t="str">
        <f>IF(R55=1,"",VLOOKUP(R55,T54:U56,2,FALSE))</f>
        <v/>
      </c>
      <c r="O55" s="137"/>
      <c r="P55" s="30"/>
      <c r="Q55" s="25"/>
      <c r="R55" s="136">
        <v>1</v>
      </c>
    </row>
    <row r="56" spans="2:18" ht="14.45" customHeight="1" x14ac:dyDescent="0.25">
      <c r="B56" s="37"/>
      <c r="C56" s="130" t="s">
        <v>78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" t="str">
        <f t="shared" ref="N56:N57" si="2">IF(R56=1,"",VLOOKUP(R56,T55:U57,2,FALSE))</f>
        <v/>
      </c>
      <c r="O56" s="137"/>
      <c r="P56" s="30"/>
      <c r="Q56" s="25"/>
      <c r="R56" s="136">
        <v>1</v>
      </c>
    </row>
    <row r="57" spans="2:18" ht="14.45" customHeight="1" x14ac:dyDescent="0.25">
      <c r="B57" s="37"/>
      <c r="C57" s="130" t="s">
        <v>42</v>
      </c>
      <c r="D57" s="30"/>
      <c r="E57" s="305"/>
      <c r="F57" s="305"/>
      <c r="G57" s="305"/>
      <c r="H57" s="305"/>
      <c r="I57" s="305"/>
      <c r="J57" s="305"/>
      <c r="K57" s="305"/>
      <c r="L57" s="305"/>
      <c r="M57" s="30"/>
      <c r="N57" s="3" t="str">
        <f t="shared" si="2"/>
        <v/>
      </c>
      <c r="O57" s="137"/>
      <c r="P57" s="30"/>
      <c r="Q57" s="25"/>
      <c r="R57" s="136">
        <v>1</v>
      </c>
    </row>
    <row r="58" spans="2:18" ht="14.45" customHeight="1" x14ac:dyDescent="0.25">
      <c r="B58" s="37"/>
      <c r="C58" s="30"/>
      <c r="D58" s="30"/>
      <c r="E58" s="319"/>
      <c r="F58" s="319"/>
      <c r="G58" s="319"/>
      <c r="H58" s="319"/>
      <c r="I58" s="319"/>
      <c r="J58" s="319"/>
      <c r="K58" s="319"/>
      <c r="L58" s="319"/>
      <c r="M58" s="127"/>
      <c r="N58" s="30"/>
      <c r="O58" s="32"/>
      <c r="P58" s="30"/>
      <c r="Q58" s="25"/>
      <c r="R58" s="136"/>
    </row>
    <row r="59" spans="2:18" ht="14.45" customHeight="1" x14ac:dyDescent="0.25">
      <c r="B59" s="45" t="s">
        <v>25</v>
      </c>
      <c r="C59" s="29" t="s">
        <v>15</v>
      </c>
      <c r="D59" s="30"/>
      <c r="E59" s="30"/>
      <c r="F59" s="30"/>
      <c r="G59" s="30"/>
      <c r="H59" s="30"/>
      <c r="I59" s="127"/>
      <c r="J59" s="127"/>
      <c r="K59" s="30"/>
      <c r="L59" s="30"/>
      <c r="M59" s="30"/>
      <c r="N59" s="30"/>
      <c r="O59" s="32"/>
      <c r="P59" s="30"/>
      <c r="Q59" s="25"/>
      <c r="R59" s="136"/>
    </row>
    <row r="60" spans="2:18" ht="14.45" customHeight="1" x14ac:dyDescent="0.25">
      <c r="B60" s="37"/>
      <c r="C60" s="130" t="s">
        <v>16</v>
      </c>
      <c r="D60" s="34"/>
      <c r="E60" s="34"/>
      <c r="F60" s="34"/>
      <c r="G60" s="34"/>
      <c r="H60" s="34"/>
      <c r="I60" s="34"/>
      <c r="J60" s="34"/>
      <c r="K60" s="34"/>
      <c r="L60" s="34"/>
      <c r="M60" s="30"/>
      <c r="N60" s="3" t="str">
        <f>IF(R60=1,"",VLOOKUP(R60,T59:U61,2,FALSE))</f>
        <v/>
      </c>
      <c r="O60" s="137"/>
      <c r="P60" s="30"/>
      <c r="Q60" s="25"/>
      <c r="R60" s="136">
        <v>1</v>
      </c>
    </row>
    <row r="61" spans="2:18" ht="14.45" customHeight="1" x14ac:dyDescent="0.25">
      <c r="B61" s="37"/>
      <c r="C61" s="130" t="s">
        <v>34</v>
      </c>
      <c r="D61" s="34"/>
      <c r="E61" s="34"/>
      <c r="F61" s="34"/>
      <c r="G61" s="34"/>
      <c r="H61" s="34"/>
      <c r="I61" s="34"/>
      <c r="J61" s="34"/>
      <c r="K61" s="34"/>
      <c r="L61" s="34"/>
      <c r="M61" s="30"/>
      <c r="N61" s="3" t="str">
        <f t="shared" ref="N61:N62" si="3">IF(R61=1,"",VLOOKUP(R61,T60:U62,2,FALSE))</f>
        <v/>
      </c>
      <c r="O61" s="137"/>
      <c r="P61" s="30"/>
      <c r="Q61" s="25"/>
      <c r="R61" s="136">
        <v>1</v>
      </c>
    </row>
    <row r="62" spans="2:18" ht="14.45" customHeight="1" x14ac:dyDescent="0.25">
      <c r="B62" s="37"/>
      <c r="C62" s="130" t="s">
        <v>17</v>
      </c>
      <c r="D62" s="34"/>
      <c r="E62" s="34"/>
      <c r="F62" s="34"/>
      <c r="G62" s="34"/>
      <c r="H62" s="34"/>
      <c r="I62" s="34"/>
      <c r="J62" s="34"/>
      <c r="K62" s="34"/>
      <c r="L62" s="34"/>
      <c r="M62" s="30"/>
      <c r="N62" s="3" t="str">
        <f t="shared" si="3"/>
        <v/>
      </c>
      <c r="O62" s="137"/>
      <c r="P62" s="30"/>
      <c r="Q62" s="25"/>
      <c r="R62" s="136">
        <v>1</v>
      </c>
    </row>
    <row r="63" spans="2:18" ht="14.45" customHeight="1" x14ac:dyDescent="0.25">
      <c r="B63" s="120"/>
      <c r="C63" s="40"/>
      <c r="D63" s="40"/>
      <c r="E63" s="40"/>
      <c r="F63" s="40"/>
      <c r="G63" s="40"/>
      <c r="H63" s="40"/>
      <c r="I63" s="128"/>
      <c r="J63" s="128"/>
      <c r="K63" s="40"/>
      <c r="L63" s="40"/>
      <c r="M63" s="40"/>
      <c r="N63" s="40"/>
      <c r="O63" s="40"/>
      <c r="P63" s="121"/>
      <c r="Q63" s="25"/>
    </row>
    <row r="64" spans="2:18" ht="14.45" customHeight="1" x14ac:dyDescent="0.25">
      <c r="B64" s="49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1"/>
    </row>
    <row r="65" spans="2:17" ht="14.45" customHeight="1" x14ac:dyDescent="0.25">
      <c r="B65" s="52"/>
      <c r="C65" s="53" t="s">
        <v>46</v>
      </c>
      <c r="D65" s="54"/>
      <c r="E65" s="54"/>
      <c r="F65" s="54"/>
      <c r="G65" s="54"/>
      <c r="H65" s="54"/>
      <c r="I65" s="54"/>
      <c r="J65" s="54"/>
      <c r="K65" s="54"/>
      <c r="L65" s="54"/>
      <c r="M65" s="55"/>
      <c r="N65" s="55"/>
      <c r="O65" s="55"/>
      <c r="P65" s="55"/>
      <c r="Q65" s="51" t="s">
        <v>27</v>
      </c>
    </row>
    <row r="66" spans="2:17" ht="14.45" customHeight="1" x14ac:dyDescent="0.25">
      <c r="B66" s="52"/>
      <c r="C66" s="262" t="s">
        <v>173</v>
      </c>
      <c r="D66" s="57"/>
      <c r="E66" s="56"/>
      <c r="F66" s="56"/>
      <c r="G66" s="56"/>
      <c r="H66" s="56"/>
      <c r="I66" s="56"/>
      <c r="J66" s="56"/>
      <c r="K66" s="56"/>
      <c r="L66" s="56"/>
      <c r="M66" s="58"/>
      <c r="N66" s="4"/>
      <c r="O66" s="55"/>
      <c r="P66" s="55"/>
      <c r="Q66" s="59"/>
    </row>
    <row r="67" spans="2:17" ht="14.45" customHeight="1" x14ac:dyDescent="0.25">
      <c r="B67" s="52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60"/>
      <c r="O67" s="55"/>
      <c r="P67" s="55"/>
      <c r="Q67" s="51"/>
    </row>
    <row r="68" spans="2:17" ht="14.45" customHeight="1" x14ac:dyDescent="0.25">
      <c r="B68" s="52"/>
      <c r="C68" s="261" t="s">
        <v>144</v>
      </c>
      <c r="D68" s="56"/>
      <c r="E68" s="56"/>
      <c r="F68" s="56"/>
      <c r="G68" s="56"/>
      <c r="H68" s="56"/>
      <c r="I68" s="56"/>
      <c r="J68" s="56"/>
      <c r="K68" s="56"/>
      <c r="L68" s="56"/>
      <c r="M68" s="58"/>
      <c r="N68" s="3"/>
      <c r="O68" s="61"/>
      <c r="P68" s="55"/>
      <c r="Q68" s="51" t="s">
        <v>43</v>
      </c>
    </row>
    <row r="69" spans="2:17" ht="14.45" customHeight="1" x14ac:dyDescent="0.25">
      <c r="B69" s="52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60"/>
      <c r="O69" s="55"/>
      <c r="P69" s="55"/>
      <c r="Q69" s="51"/>
    </row>
    <row r="70" spans="2:17" ht="14.45" customHeight="1" x14ac:dyDescent="0.25">
      <c r="B70" s="52"/>
      <c r="C70" s="320" t="s">
        <v>143</v>
      </c>
      <c r="D70" s="321"/>
      <c r="E70" s="321"/>
      <c r="F70" s="321"/>
      <c r="G70" s="321"/>
      <c r="H70" s="321"/>
      <c r="I70" s="321"/>
      <c r="J70" s="321"/>
      <c r="K70" s="321"/>
      <c r="L70" s="321"/>
      <c r="M70" s="322"/>
      <c r="N70" s="3"/>
      <c r="O70" s="61"/>
      <c r="P70" s="55"/>
      <c r="Q70" s="59"/>
    </row>
    <row r="71" spans="2:17" ht="14.45" customHeight="1" thickBot="1" x14ac:dyDescent="0.3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4"/>
      <c r="O71" s="64"/>
      <c r="P71" s="65"/>
      <c r="Q71" s="66"/>
    </row>
    <row r="72" spans="2:17" ht="11.1" customHeight="1" x14ac:dyDescent="0.25">
      <c r="Q72" s="1"/>
    </row>
    <row r="73" spans="2:17" x14ac:dyDescent="0.25">
      <c r="N73" s="304"/>
      <c r="O73" s="304"/>
      <c r="P73" s="304"/>
      <c r="Q73" s="304"/>
    </row>
  </sheetData>
  <sheetProtection algorithmName="SHA-512" hashValue="yn0TU9Z38jRj8fF+SOoMBodwlnBr0LuN81TxzgwvSnYNpV2+f+Lmv1OpahL9Xc/1XdVunIfN78EvXhru1xYS5g==" saltValue="eUJnipqDwO9+fvit223Z6w==" spinCount="100000" sheet="1" objects="1" scenarios="1"/>
  <mergeCells count="27">
    <mergeCell ref="Q4:Q6"/>
    <mergeCell ref="H5:O5"/>
    <mergeCell ref="E58:L58"/>
    <mergeCell ref="C70:M70"/>
    <mergeCell ref="L16:M16"/>
    <mergeCell ref="N16:O16"/>
    <mergeCell ref="C17:J17"/>
    <mergeCell ref="C21:E21"/>
    <mergeCell ref="G21:J21"/>
    <mergeCell ref="L21:O21"/>
    <mergeCell ref="C22:F22"/>
    <mergeCell ref="G22:H22"/>
    <mergeCell ref="L22:M22"/>
    <mergeCell ref="D29:E29"/>
    <mergeCell ref="D30:F30"/>
    <mergeCell ref="D31:E31"/>
    <mergeCell ref="D23:E23"/>
    <mergeCell ref="D24:F24"/>
    <mergeCell ref="H7:O7"/>
    <mergeCell ref="N73:Q73"/>
    <mergeCell ref="E57:L57"/>
    <mergeCell ref="L28:M28"/>
    <mergeCell ref="D25:E25"/>
    <mergeCell ref="G27:J27"/>
    <mergeCell ref="G28:H28"/>
    <mergeCell ref="C27:E27"/>
    <mergeCell ref="C28:F28"/>
  </mergeCells>
  <dataValidations disablePrompts="1" count="3">
    <dataValidation type="decimal" allowBlank="1" showInputMessage="1" showErrorMessage="1" errorTitle="Geplante Umtriebe " error="Bei Buchtenendbelegung ist eine maximale Umtriebszahl von 4, bei Umstallmanagement ist eine maximale Umtriebszahl von 5 möglich." sqref="N37">
      <formula1>0</formula1>
      <formula2>S37</formula2>
    </dataValidation>
    <dataValidation type="decimal" allowBlank="1" showInputMessage="1" showErrorMessage="1" errorTitle="Liegefläche" error="Liegefläche kann nicht größer als Nettobuchtenfläche sein. Bitte korrigieren!" sqref="N23:N31 I29">
      <formula1>0</formula1>
      <formula2>D23</formula2>
    </dataValidation>
    <dataValidation type="list" allowBlank="1" showInputMessage="1" showErrorMessage="1" sqref="N41:N42 N60:N62 N51:N57 N45:N47">
      <formula1>$U$40:$U$42</formula1>
    </dataValidation>
  </dataValidations>
  <printOptions horizontalCentered="1"/>
  <pageMargins left="0.59055118110236227" right="0.59055118110236227" top="0.59055118110236227" bottom="0.59055118110236227" header="0.31496062992125984" footer="0.39370078740157483"/>
  <pageSetup paperSize="9" scale="80" fitToWidth="2" fitToHeight="2" orientation="portrait" r:id="rId1"/>
  <headerFooter>
    <oddFooter>&amp;L&amp;"Arial,Standard"&amp;10Ministerium für Ernährung, Ländlichen Raum und Verbraucherschutz&amp;R&amp;"Arial,Standard"&amp;10FAKT II G2.1 - Version 8, 13.02.2024</oddFooter>
  </headerFooter>
  <ignoredErrors>
    <ignoredError sqref="N38" unlocked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BA117"/>
  <sheetViews>
    <sheetView showGridLines="0" zoomScale="85" zoomScaleNormal="85" zoomScaleSheetLayoutView="55" zoomScalePageLayoutView="70" workbookViewId="0"/>
  </sheetViews>
  <sheetFormatPr baseColWidth="10" defaultColWidth="11.42578125" defaultRowHeight="14.25" x14ac:dyDescent="0.2"/>
  <cols>
    <col min="1" max="1" width="2.140625" style="125" bestFit="1" customWidth="1"/>
    <col min="2" max="2" width="7.7109375" style="5" customWidth="1"/>
    <col min="3" max="3" width="10.7109375" style="147" customWidth="1"/>
    <col min="4" max="5" width="10.7109375" style="5" customWidth="1"/>
    <col min="6" max="8" width="14.7109375" style="5" customWidth="1"/>
    <col min="9" max="9" width="10.7109375" style="5" customWidth="1"/>
    <col min="10" max="10" width="4.7109375" style="5" customWidth="1"/>
    <col min="11" max="11" width="10.140625" style="155" hidden="1" customWidth="1"/>
    <col min="12" max="12" width="9.85546875" style="155" hidden="1" customWidth="1"/>
    <col min="13" max="13" width="9.7109375" style="5" customWidth="1"/>
    <col min="14" max="14" width="7.7109375" style="5" customWidth="1"/>
    <col min="15" max="16" width="10.7109375" style="5" customWidth="1"/>
    <col min="17" max="19" width="14.7109375" style="5" customWidth="1"/>
    <col min="20" max="20" width="10.7109375" style="5" customWidth="1"/>
    <col min="21" max="21" width="4.7109375" style="5" customWidth="1"/>
    <col min="22" max="22" width="10.140625" style="155" hidden="1" customWidth="1"/>
    <col min="23" max="23" width="9.85546875" style="155" hidden="1" customWidth="1"/>
    <col min="24" max="24" width="9.7109375" style="5" customWidth="1"/>
    <col min="25" max="25" width="7.7109375" style="5" customWidth="1"/>
    <col min="26" max="27" width="10.7109375" style="5" customWidth="1"/>
    <col min="28" max="30" width="14.7109375" style="5" customWidth="1"/>
    <col min="31" max="31" width="10.7109375" style="5" customWidth="1"/>
    <col min="32" max="32" width="4.7109375" style="5" customWidth="1"/>
    <col min="33" max="33" width="10.140625" style="155" hidden="1" customWidth="1"/>
    <col min="34" max="34" width="9.85546875" style="155" hidden="1" customWidth="1"/>
    <col min="35" max="35" width="9.7109375" style="5" customWidth="1"/>
    <col min="36" max="36" width="7.7109375" style="5" customWidth="1"/>
    <col min="37" max="38" width="10.7109375" style="5" customWidth="1"/>
    <col min="39" max="41" width="14.7109375" style="5" customWidth="1"/>
    <col min="42" max="42" width="10.7109375" style="5" customWidth="1"/>
    <col min="43" max="43" width="4.7109375" style="5" customWidth="1"/>
    <col min="44" max="44" width="10.140625" style="155" hidden="1" customWidth="1"/>
    <col min="45" max="45" width="9.85546875" style="155" hidden="1" customWidth="1"/>
    <col min="46" max="46" width="9.85546875" style="155" customWidth="1"/>
    <col min="47" max="47" width="24.5703125" style="125" customWidth="1"/>
    <col min="48" max="49" width="18.5703125" style="144" customWidth="1"/>
    <col min="50" max="50" width="16.28515625" style="144" customWidth="1"/>
    <col min="51" max="16384" width="11.42578125" style="5"/>
  </cols>
  <sheetData>
    <row r="1" spans="2:53" ht="20.25" x14ac:dyDescent="0.3">
      <c r="B1" s="80" t="s">
        <v>87</v>
      </c>
      <c r="C1" s="146"/>
      <c r="D1" s="9"/>
      <c r="E1" s="9"/>
      <c r="F1" s="9"/>
      <c r="G1" s="9"/>
      <c r="H1" s="9"/>
    </row>
    <row r="3" spans="2:53" ht="18" x14ac:dyDescent="0.25">
      <c r="B3" s="81" t="s">
        <v>88</v>
      </c>
      <c r="C3" s="168"/>
      <c r="D3" s="86"/>
      <c r="E3" s="86"/>
      <c r="F3" s="86"/>
      <c r="G3" s="145" t="str">
        <f>'Schweine Premium G2.2'!H1</f>
        <v/>
      </c>
      <c r="Y3" s="81" t="s">
        <v>88</v>
      </c>
      <c r="Z3" s="86"/>
      <c r="AA3" s="86"/>
      <c r="AB3" s="86"/>
    </row>
    <row r="4" spans="2:53" ht="15" x14ac:dyDescent="0.25">
      <c r="C4" s="148"/>
    </row>
    <row r="5" spans="2:53" ht="15.75" x14ac:dyDescent="0.25">
      <c r="B5" s="90" t="s">
        <v>167</v>
      </c>
      <c r="C5" s="148"/>
      <c r="D5" s="88"/>
      <c r="E5" s="89"/>
      <c r="F5" s="89"/>
      <c r="G5" s="89"/>
      <c r="H5" s="98" t="s">
        <v>100</v>
      </c>
      <c r="I5" s="99">
        <v>0.8</v>
      </c>
      <c r="J5" s="103" t="s">
        <v>99</v>
      </c>
      <c r="N5" s="90" t="s">
        <v>89</v>
      </c>
      <c r="O5" s="88"/>
      <c r="P5" s="89"/>
      <c r="Q5" s="89"/>
      <c r="R5" s="89"/>
      <c r="S5" s="98" t="s">
        <v>100</v>
      </c>
      <c r="T5" s="99">
        <v>0.25</v>
      </c>
      <c r="U5" s="103" t="s">
        <v>99</v>
      </c>
      <c r="X5" s="89"/>
      <c r="Y5" s="90" t="s">
        <v>90</v>
      </c>
      <c r="Z5" s="88"/>
      <c r="AA5" s="89"/>
      <c r="AB5" s="89"/>
      <c r="AC5" s="89"/>
      <c r="AD5" s="98" t="s">
        <v>100</v>
      </c>
      <c r="AE5" s="99">
        <v>0.5</v>
      </c>
      <c r="AF5" s="103" t="s">
        <v>99</v>
      </c>
      <c r="AI5" s="89"/>
      <c r="AJ5" s="90" t="s">
        <v>91</v>
      </c>
      <c r="AK5" s="88"/>
      <c r="AL5" s="89"/>
      <c r="AM5" s="89"/>
      <c r="AN5" s="89"/>
      <c r="AO5" s="98" t="s">
        <v>100</v>
      </c>
      <c r="AP5" s="99">
        <v>0.3</v>
      </c>
      <c r="AQ5" s="103" t="s">
        <v>99</v>
      </c>
      <c r="AU5" s="126"/>
      <c r="AV5" s="90" t="s">
        <v>200</v>
      </c>
      <c r="AW5" s="193"/>
      <c r="AX5" s="193"/>
      <c r="AY5" s="89"/>
      <c r="AZ5" s="89"/>
      <c r="BA5" s="89"/>
    </row>
    <row r="6" spans="2:53" ht="16.5" thickBot="1" x14ac:dyDescent="0.3">
      <c r="B6" s="87"/>
      <c r="D6" s="88"/>
      <c r="E6" s="89"/>
      <c r="F6" s="89"/>
      <c r="G6" s="89"/>
      <c r="H6" s="89"/>
      <c r="I6" s="89"/>
      <c r="J6" s="89"/>
      <c r="K6" s="156"/>
      <c r="L6" s="156"/>
      <c r="N6" s="87"/>
      <c r="O6" s="88"/>
      <c r="P6" s="89"/>
      <c r="Q6" s="89"/>
      <c r="R6" s="89"/>
      <c r="S6" s="89"/>
      <c r="T6" s="89"/>
      <c r="U6" s="89"/>
      <c r="V6" s="156"/>
      <c r="W6" s="156"/>
      <c r="X6" s="89"/>
      <c r="Y6" s="87"/>
      <c r="Z6" s="88"/>
      <c r="AA6" s="89"/>
      <c r="AB6" s="89"/>
      <c r="AC6" s="89"/>
      <c r="AD6" s="89"/>
      <c r="AE6" s="89"/>
      <c r="AF6" s="89"/>
      <c r="AG6" s="156"/>
      <c r="AH6" s="156"/>
      <c r="AI6" s="89"/>
      <c r="AJ6" s="87"/>
      <c r="AK6" s="88"/>
      <c r="AL6" s="89"/>
      <c r="AM6" s="89"/>
      <c r="AN6" s="89"/>
      <c r="AO6" s="89"/>
      <c r="AP6" s="89"/>
      <c r="AQ6" s="89"/>
      <c r="AR6" s="156"/>
      <c r="AS6" s="156"/>
      <c r="AT6" s="218"/>
      <c r="AU6" s="126"/>
      <c r="AV6" s="194"/>
      <c r="AW6" s="194"/>
      <c r="AX6" s="194"/>
      <c r="AY6" s="89"/>
      <c r="AZ6" s="89"/>
      <c r="BA6" s="89"/>
    </row>
    <row r="7" spans="2:53" ht="50.45" customHeight="1" x14ac:dyDescent="0.2">
      <c r="B7" s="100" t="s">
        <v>96</v>
      </c>
      <c r="C7" s="149" t="s">
        <v>169</v>
      </c>
      <c r="D7" s="101" t="s">
        <v>92</v>
      </c>
      <c r="E7" s="101" t="s">
        <v>93</v>
      </c>
      <c r="F7" s="101" t="s">
        <v>94</v>
      </c>
      <c r="G7" s="92" t="s">
        <v>104</v>
      </c>
      <c r="H7" s="92" t="s">
        <v>97</v>
      </c>
      <c r="I7" s="286" t="s">
        <v>95</v>
      </c>
      <c r="J7" s="287"/>
      <c r="K7" s="157" t="s">
        <v>139</v>
      </c>
      <c r="L7" s="158" t="s">
        <v>140</v>
      </c>
      <c r="N7" s="100" t="s">
        <v>96</v>
      </c>
      <c r="O7" s="101" t="s">
        <v>92</v>
      </c>
      <c r="P7" s="101" t="s">
        <v>93</v>
      </c>
      <c r="Q7" s="101" t="s">
        <v>94</v>
      </c>
      <c r="R7" s="92" t="s">
        <v>104</v>
      </c>
      <c r="S7" s="92" t="s">
        <v>97</v>
      </c>
      <c r="T7" s="286" t="s">
        <v>95</v>
      </c>
      <c r="U7" s="287"/>
      <c r="V7" s="157" t="s">
        <v>139</v>
      </c>
      <c r="W7" s="158" t="s">
        <v>140</v>
      </c>
      <c r="X7" s="105"/>
      <c r="Y7" s="100" t="s">
        <v>96</v>
      </c>
      <c r="Z7" s="101" t="s">
        <v>92</v>
      </c>
      <c r="AA7" s="101" t="s">
        <v>93</v>
      </c>
      <c r="AB7" s="101" t="s">
        <v>94</v>
      </c>
      <c r="AC7" s="92" t="s">
        <v>104</v>
      </c>
      <c r="AD7" s="92" t="s">
        <v>97</v>
      </c>
      <c r="AE7" s="286" t="s">
        <v>95</v>
      </c>
      <c r="AF7" s="287"/>
      <c r="AG7" s="157" t="s">
        <v>139</v>
      </c>
      <c r="AH7" s="158" t="s">
        <v>140</v>
      </c>
      <c r="AI7" s="104"/>
      <c r="AJ7" s="100" t="s">
        <v>96</v>
      </c>
      <c r="AK7" s="101" t="s">
        <v>92</v>
      </c>
      <c r="AL7" s="101" t="s">
        <v>93</v>
      </c>
      <c r="AM7" s="91" t="s">
        <v>94</v>
      </c>
      <c r="AN7" s="92" t="s">
        <v>104</v>
      </c>
      <c r="AO7" s="92" t="s">
        <v>97</v>
      </c>
      <c r="AP7" s="286" t="s">
        <v>95</v>
      </c>
      <c r="AQ7" s="287"/>
      <c r="AR7" s="157" t="s">
        <v>139</v>
      </c>
      <c r="AS7" s="158" t="s">
        <v>140</v>
      </c>
      <c r="AT7" s="221"/>
      <c r="AU7" s="226"/>
      <c r="AV7" s="199" t="s">
        <v>172</v>
      </c>
      <c r="AW7" s="200" t="s">
        <v>154</v>
      </c>
      <c r="AX7" s="195" t="s">
        <v>155</v>
      </c>
      <c r="AY7" s="105"/>
      <c r="AZ7" s="105"/>
      <c r="BA7" s="104"/>
    </row>
    <row r="8" spans="2:53" ht="18" x14ac:dyDescent="0.2">
      <c r="B8" s="84"/>
      <c r="C8" s="150" t="s">
        <v>103</v>
      </c>
      <c r="D8" s="102" t="s">
        <v>102</v>
      </c>
      <c r="E8" s="102" t="s">
        <v>102</v>
      </c>
      <c r="F8" s="102" t="s">
        <v>101</v>
      </c>
      <c r="G8" s="102" t="s">
        <v>101</v>
      </c>
      <c r="H8" s="85" t="s">
        <v>101</v>
      </c>
      <c r="I8" s="288" t="s">
        <v>103</v>
      </c>
      <c r="J8" s="289"/>
      <c r="K8" s="159" t="s">
        <v>101</v>
      </c>
      <c r="L8" s="160" t="s">
        <v>103</v>
      </c>
      <c r="N8" s="84"/>
      <c r="O8" s="102" t="s">
        <v>102</v>
      </c>
      <c r="P8" s="102" t="s">
        <v>102</v>
      </c>
      <c r="Q8" s="102" t="s">
        <v>101</v>
      </c>
      <c r="R8" s="102" t="s">
        <v>101</v>
      </c>
      <c r="S8" s="85" t="s">
        <v>101</v>
      </c>
      <c r="T8" s="288" t="s">
        <v>103</v>
      </c>
      <c r="U8" s="289"/>
      <c r="V8" s="159" t="s">
        <v>101</v>
      </c>
      <c r="W8" s="160" t="s">
        <v>103</v>
      </c>
      <c r="X8" s="105"/>
      <c r="Y8" s="84"/>
      <c r="Z8" s="102" t="s">
        <v>102</v>
      </c>
      <c r="AA8" s="102" t="s">
        <v>102</v>
      </c>
      <c r="AB8" s="102" t="s">
        <v>101</v>
      </c>
      <c r="AC8" s="102" t="s">
        <v>101</v>
      </c>
      <c r="AD8" s="85" t="s">
        <v>101</v>
      </c>
      <c r="AE8" s="288" t="s">
        <v>103</v>
      </c>
      <c r="AF8" s="289"/>
      <c r="AG8" s="159" t="s">
        <v>101</v>
      </c>
      <c r="AH8" s="160" t="s">
        <v>103</v>
      </c>
      <c r="AI8" s="104"/>
      <c r="AJ8" s="84"/>
      <c r="AK8" s="102" t="s">
        <v>102</v>
      </c>
      <c r="AL8" s="102" t="s">
        <v>102</v>
      </c>
      <c r="AM8" s="102" t="s">
        <v>101</v>
      </c>
      <c r="AN8" s="102" t="s">
        <v>101</v>
      </c>
      <c r="AO8" s="85" t="s">
        <v>101</v>
      </c>
      <c r="AP8" s="288" t="s">
        <v>103</v>
      </c>
      <c r="AQ8" s="289"/>
      <c r="AR8" s="159" t="s">
        <v>101</v>
      </c>
      <c r="AS8" s="160" t="s">
        <v>103</v>
      </c>
      <c r="AT8" s="221"/>
      <c r="AU8" s="226"/>
      <c r="AV8" s="201" t="s">
        <v>103</v>
      </c>
      <c r="AW8" s="196" t="s">
        <v>103</v>
      </c>
      <c r="AX8" s="197" t="s">
        <v>103</v>
      </c>
      <c r="AY8" s="105"/>
      <c r="AZ8" s="105"/>
      <c r="BA8" s="104"/>
    </row>
    <row r="9" spans="2:53" x14ac:dyDescent="0.2">
      <c r="B9" s="83">
        <v>1</v>
      </c>
      <c r="C9" s="151"/>
      <c r="D9" s="122"/>
      <c r="E9" s="122"/>
      <c r="F9" s="222">
        <f>D9*E9</f>
        <v>0</v>
      </c>
      <c r="G9" s="122"/>
      <c r="H9" s="222">
        <f>F9-G9</f>
        <v>0</v>
      </c>
      <c r="I9" s="331">
        <f>ROUNDDOWN(H9/$I$5,0)</f>
        <v>0</v>
      </c>
      <c r="J9" s="332"/>
      <c r="K9" s="161">
        <f>H9*C9</f>
        <v>0</v>
      </c>
      <c r="L9" s="162">
        <f>I9*C9</f>
        <v>0</v>
      </c>
      <c r="N9" s="83">
        <v>1</v>
      </c>
      <c r="O9" s="122"/>
      <c r="P9" s="122"/>
      <c r="Q9" s="222">
        <f>O9*P9</f>
        <v>0</v>
      </c>
      <c r="R9" s="122"/>
      <c r="S9" s="222">
        <f>Q9-R9</f>
        <v>0</v>
      </c>
      <c r="T9" s="331">
        <f>ROUNDDOWN(S9/$T$5,0)</f>
        <v>0</v>
      </c>
      <c r="U9" s="332"/>
      <c r="V9" s="161">
        <f>S9*C9</f>
        <v>0</v>
      </c>
      <c r="W9" s="162">
        <f>T9*C9</f>
        <v>0</v>
      </c>
      <c r="X9" s="89"/>
      <c r="Y9" s="83">
        <v>1</v>
      </c>
      <c r="Z9" s="122"/>
      <c r="AA9" s="122"/>
      <c r="AB9" s="222">
        <f>Z9*AA9</f>
        <v>0</v>
      </c>
      <c r="AC9" s="122"/>
      <c r="AD9" s="222">
        <f>AB9-AC9</f>
        <v>0</v>
      </c>
      <c r="AE9" s="331">
        <f>ROUNDDOWN(AD9/$AE$5,0)</f>
        <v>0</v>
      </c>
      <c r="AF9" s="332"/>
      <c r="AG9" s="161">
        <f>AD9*C9</f>
        <v>0</v>
      </c>
      <c r="AH9" s="162">
        <f>AE9*C9</f>
        <v>0</v>
      </c>
      <c r="AI9" s="126"/>
      <c r="AJ9" s="83">
        <v>1</v>
      </c>
      <c r="AK9" s="122"/>
      <c r="AL9" s="122"/>
      <c r="AM9" s="222">
        <f>AK9*AL9</f>
        <v>0</v>
      </c>
      <c r="AN9" s="122"/>
      <c r="AO9" s="222">
        <f>AM9-AN9</f>
        <v>0</v>
      </c>
      <c r="AP9" s="331">
        <f>ROUNDDOWN(AO9/$AP$5,0)</f>
        <v>0</v>
      </c>
      <c r="AQ9" s="332"/>
      <c r="AR9" s="161">
        <f>AO9*C9</f>
        <v>0</v>
      </c>
      <c r="AS9" s="162">
        <f>AP9*C9</f>
        <v>0</v>
      </c>
      <c r="AT9" s="161"/>
      <c r="AU9" s="126"/>
      <c r="AV9" s="211">
        <f>MIN(AP9,AE9,T9,I9)</f>
        <v>0</v>
      </c>
      <c r="AW9" s="202"/>
      <c r="AX9" s="215">
        <f>IF(AW9&gt;AV9,AV9,(MIN(AP9,AE9,T9,I9,AW9))*C9)</f>
        <v>0</v>
      </c>
      <c r="AY9" s="89"/>
      <c r="AZ9" s="89"/>
      <c r="BA9" s="89"/>
    </row>
    <row r="10" spans="2:53" x14ac:dyDescent="0.2">
      <c r="B10" s="82">
        <v>2</v>
      </c>
      <c r="C10" s="152"/>
      <c r="D10" s="123"/>
      <c r="E10" s="123"/>
      <c r="F10" s="223">
        <f t="shared" ref="F10:F52" si="0">D10*E10</f>
        <v>0</v>
      </c>
      <c r="G10" s="123"/>
      <c r="H10" s="223">
        <f t="shared" ref="H10:H52" si="1">F10-G10</f>
        <v>0</v>
      </c>
      <c r="I10" s="327">
        <f t="shared" ref="I10:I52" si="2">ROUNDDOWN(H10/$I$5,0)</f>
        <v>0</v>
      </c>
      <c r="J10" s="328"/>
      <c r="K10" s="161">
        <f t="shared" ref="K10:K52" si="3">H10*C10</f>
        <v>0</v>
      </c>
      <c r="L10" s="162">
        <f t="shared" ref="L10:L52" si="4">I10*C10</f>
        <v>0</v>
      </c>
      <c r="N10" s="82">
        <v>2</v>
      </c>
      <c r="O10" s="123"/>
      <c r="P10" s="123"/>
      <c r="Q10" s="223">
        <f t="shared" ref="Q10:Q52" si="5">O10*P10</f>
        <v>0</v>
      </c>
      <c r="R10" s="123"/>
      <c r="S10" s="223">
        <f t="shared" ref="S10:S43" si="6">Q10-R10</f>
        <v>0</v>
      </c>
      <c r="T10" s="327">
        <f t="shared" ref="T10:T52" si="7">ROUNDDOWN(S10/$T$5,0)</f>
        <v>0</v>
      </c>
      <c r="U10" s="328"/>
      <c r="V10" s="161">
        <f t="shared" ref="V10:V52" si="8">S10*C10</f>
        <v>0</v>
      </c>
      <c r="W10" s="162">
        <f t="shared" ref="W10:W52" si="9">T10*C10</f>
        <v>0</v>
      </c>
      <c r="X10" s="89"/>
      <c r="Y10" s="82">
        <v>2</v>
      </c>
      <c r="Z10" s="123"/>
      <c r="AA10" s="123"/>
      <c r="AB10" s="223">
        <f t="shared" ref="AB10:AB52" si="10">Z10*AA10</f>
        <v>0</v>
      </c>
      <c r="AC10" s="123"/>
      <c r="AD10" s="223">
        <f t="shared" ref="AD10:AD43" si="11">AB10-AC10</f>
        <v>0</v>
      </c>
      <c r="AE10" s="327">
        <f t="shared" ref="AE10:AE52" si="12">ROUNDDOWN(AD10/$AE$5,0)</f>
        <v>0</v>
      </c>
      <c r="AF10" s="328"/>
      <c r="AG10" s="161">
        <f t="shared" ref="AG10:AG52" si="13">AD10*C10</f>
        <v>0</v>
      </c>
      <c r="AH10" s="162">
        <f t="shared" ref="AH10:AH52" si="14">AE10*C10</f>
        <v>0</v>
      </c>
      <c r="AI10" s="126"/>
      <c r="AJ10" s="82">
        <v>2</v>
      </c>
      <c r="AK10" s="123"/>
      <c r="AL10" s="123"/>
      <c r="AM10" s="223">
        <f t="shared" ref="AM10:AM52" si="15">AK10*AL10</f>
        <v>0</v>
      </c>
      <c r="AN10" s="123"/>
      <c r="AO10" s="223">
        <f t="shared" ref="AO10:AO43" si="16">AM10-AN10</f>
        <v>0</v>
      </c>
      <c r="AP10" s="327">
        <f t="shared" ref="AP10:AP52" si="17">ROUNDDOWN(AO10/$AP$5,0)</f>
        <v>0</v>
      </c>
      <c r="AQ10" s="328"/>
      <c r="AR10" s="161">
        <f t="shared" ref="AR10:AR52" si="18">AO10*C10</f>
        <v>0</v>
      </c>
      <c r="AS10" s="162">
        <f t="shared" ref="AS10:AS52" si="19">AP10*C10</f>
        <v>0</v>
      </c>
      <c r="AT10" s="161"/>
      <c r="AU10" s="126"/>
      <c r="AV10" s="212">
        <f t="shared" ref="AV10:AV52" si="20">MIN(AP10,AE10,T10,I10)</f>
        <v>0</v>
      </c>
      <c r="AW10" s="203"/>
      <c r="AX10" s="216">
        <f t="shared" ref="AX10:AX52" si="21">IF(AW10&gt;AV10,AV10,(MIN(AP10,AE10,T10,I10,AW10))*C10)</f>
        <v>0</v>
      </c>
      <c r="AY10" s="89"/>
      <c r="AZ10" s="89"/>
      <c r="BA10" s="89"/>
    </row>
    <row r="11" spans="2:53" x14ac:dyDescent="0.2">
      <c r="B11" s="82">
        <v>3</v>
      </c>
      <c r="C11" s="152"/>
      <c r="D11" s="123"/>
      <c r="E11" s="123"/>
      <c r="F11" s="223">
        <f t="shared" si="0"/>
        <v>0</v>
      </c>
      <c r="G11" s="123"/>
      <c r="H11" s="223">
        <f t="shared" si="1"/>
        <v>0</v>
      </c>
      <c r="I11" s="327">
        <f t="shared" si="2"/>
        <v>0</v>
      </c>
      <c r="J11" s="328"/>
      <c r="K11" s="161">
        <f t="shared" si="3"/>
        <v>0</v>
      </c>
      <c r="L11" s="162">
        <f t="shared" si="4"/>
        <v>0</v>
      </c>
      <c r="N11" s="82">
        <v>3</v>
      </c>
      <c r="O11" s="123"/>
      <c r="P11" s="123"/>
      <c r="Q11" s="223">
        <f t="shared" si="5"/>
        <v>0</v>
      </c>
      <c r="R11" s="123"/>
      <c r="S11" s="223">
        <f t="shared" si="6"/>
        <v>0</v>
      </c>
      <c r="T11" s="327">
        <f t="shared" si="7"/>
        <v>0</v>
      </c>
      <c r="U11" s="328"/>
      <c r="V11" s="161">
        <f t="shared" si="8"/>
        <v>0</v>
      </c>
      <c r="W11" s="162">
        <f t="shared" si="9"/>
        <v>0</v>
      </c>
      <c r="X11" s="89"/>
      <c r="Y11" s="82">
        <v>3</v>
      </c>
      <c r="Z11" s="123"/>
      <c r="AA11" s="123"/>
      <c r="AB11" s="223">
        <f t="shared" si="10"/>
        <v>0</v>
      </c>
      <c r="AC11" s="123"/>
      <c r="AD11" s="223">
        <f t="shared" si="11"/>
        <v>0</v>
      </c>
      <c r="AE11" s="327">
        <f t="shared" si="12"/>
        <v>0</v>
      </c>
      <c r="AF11" s="328"/>
      <c r="AG11" s="161">
        <f t="shared" si="13"/>
        <v>0</v>
      </c>
      <c r="AH11" s="162">
        <f t="shared" si="14"/>
        <v>0</v>
      </c>
      <c r="AI11" s="126"/>
      <c r="AJ11" s="82">
        <v>3</v>
      </c>
      <c r="AK11" s="123"/>
      <c r="AL11" s="123"/>
      <c r="AM11" s="223">
        <f t="shared" si="15"/>
        <v>0</v>
      </c>
      <c r="AN11" s="123"/>
      <c r="AO11" s="223">
        <f t="shared" si="16"/>
        <v>0</v>
      </c>
      <c r="AP11" s="327">
        <f t="shared" si="17"/>
        <v>0</v>
      </c>
      <c r="AQ11" s="328"/>
      <c r="AR11" s="161">
        <f t="shared" si="18"/>
        <v>0</v>
      </c>
      <c r="AS11" s="162">
        <f t="shared" si="19"/>
        <v>0</v>
      </c>
      <c r="AT11" s="161"/>
      <c r="AU11" s="126"/>
      <c r="AV11" s="212">
        <f t="shared" si="20"/>
        <v>0</v>
      </c>
      <c r="AW11" s="203"/>
      <c r="AX11" s="216">
        <f t="shared" si="21"/>
        <v>0</v>
      </c>
      <c r="AY11" s="89"/>
      <c r="AZ11" s="89"/>
      <c r="BA11" s="89"/>
    </row>
    <row r="12" spans="2:53" x14ac:dyDescent="0.2">
      <c r="B12" s="82">
        <v>4</v>
      </c>
      <c r="C12" s="152"/>
      <c r="D12" s="123"/>
      <c r="E12" s="123"/>
      <c r="F12" s="223">
        <f t="shared" si="0"/>
        <v>0</v>
      </c>
      <c r="G12" s="123"/>
      <c r="H12" s="223">
        <f t="shared" si="1"/>
        <v>0</v>
      </c>
      <c r="I12" s="327">
        <f t="shared" si="2"/>
        <v>0</v>
      </c>
      <c r="J12" s="328"/>
      <c r="K12" s="161">
        <f t="shared" si="3"/>
        <v>0</v>
      </c>
      <c r="L12" s="162">
        <f t="shared" si="4"/>
        <v>0</v>
      </c>
      <c r="N12" s="82">
        <v>4</v>
      </c>
      <c r="O12" s="123"/>
      <c r="P12" s="123"/>
      <c r="Q12" s="223">
        <f t="shared" si="5"/>
        <v>0</v>
      </c>
      <c r="R12" s="123"/>
      <c r="S12" s="223">
        <f t="shared" si="6"/>
        <v>0</v>
      </c>
      <c r="T12" s="327">
        <f t="shared" si="7"/>
        <v>0</v>
      </c>
      <c r="U12" s="328"/>
      <c r="V12" s="161">
        <f t="shared" si="8"/>
        <v>0</v>
      </c>
      <c r="W12" s="162">
        <f t="shared" si="9"/>
        <v>0</v>
      </c>
      <c r="X12" s="89"/>
      <c r="Y12" s="82">
        <v>4</v>
      </c>
      <c r="Z12" s="123"/>
      <c r="AA12" s="123"/>
      <c r="AB12" s="223">
        <f t="shared" si="10"/>
        <v>0</v>
      </c>
      <c r="AC12" s="123"/>
      <c r="AD12" s="223">
        <f t="shared" si="11"/>
        <v>0</v>
      </c>
      <c r="AE12" s="327">
        <f t="shared" si="12"/>
        <v>0</v>
      </c>
      <c r="AF12" s="328"/>
      <c r="AG12" s="161">
        <f t="shared" si="13"/>
        <v>0</v>
      </c>
      <c r="AH12" s="162">
        <f t="shared" si="14"/>
        <v>0</v>
      </c>
      <c r="AI12" s="126"/>
      <c r="AJ12" s="82">
        <v>4</v>
      </c>
      <c r="AK12" s="123"/>
      <c r="AL12" s="123"/>
      <c r="AM12" s="223">
        <f t="shared" si="15"/>
        <v>0</v>
      </c>
      <c r="AN12" s="123"/>
      <c r="AO12" s="223">
        <f t="shared" si="16"/>
        <v>0</v>
      </c>
      <c r="AP12" s="327">
        <f t="shared" si="17"/>
        <v>0</v>
      </c>
      <c r="AQ12" s="328"/>
      <c r="AR12" s="161">
        <f t="shared" si="18"/>
        <v>0</v>
      </c>
      <c r="AS12" s="162">
        <f t="shared" si="19"/>
        <v>0</v>
      </c>
      <c r="AT12" s="161"/>
      <c r="AU12" s="126"/>
      <c r="AV12" s="213">
        <f t="shared" si="20"/>
        <v>0</v>
      </c>
      <c r="AW12" s="204"/>
      <c r="AX12" s="216">
        <f t="shared" si="21"/>
        <v>0</v>
      </c>
      <c r="AY12" s="89"/>
      <c r="AZ12" s="89"/>
      <c r="BA12" s="89"/>
    </row>
    <row r="13" spans="2:53" x14ac:dyDescent="0.2">
      <c r="B13" s="82">
        <v>5</v>
      </c>
      <c r="C13" s="152"/>
      <c r="D13" s="123"/>
      <c r="E13" s="123"/>
      <c r="F13" s="223">
        <f t="shared" si="0"/>
        <v>0</v>
      </c>
      <c r="G13" s="123"/>
      <c r="H13" s="223">
        <f t="shared" si="1"/>
        <v>0</v>
      </c>
      <c r="I13" s="327">
        <f t="shared" si="2"/>
        <v>0</v>
      </c>
      <c r="J13" s="328"/>
      <c r="K13" s="161">
        <f t="shared" si="3"/>
        <v>0</v>
      </c>
      <c r="L13" s="162">
        <f t="shared" si="4"/>
        <v>0</v>
      </c>
      <c r="N13" s="82">
        <v>5</v>
      </c>
      <c r="O13" s="123"/>
      <c r="P13" s="123"/>
      <c r="Q13" s="223">
        <f t="shared" si="5"/>
        <v>0</v>
      </c>
      <c r="R13" s="123"/>
      <c r="S13" s="223">
        <f t="shared" si="6"/>
        <v>0</v>
      </c>
      <c r="T13" s="327">
        <f t="shared" si="7"/>
        <v>0</v>
      </c>
      <c r="U13" s="328"/>
      <c r="V13" s="161">
        <f t="shared" si="8"/>
        <v>0</v>
      </c>
      <c r="W13" s="162">
        <f t="shared" si="9"/>
        <v>0</v>
      </c>
      <c r="X13" s="89"/>
      <c r="Y13" s="82">
        <v>5</v>
      </c>
      <c r="Z13" s="123"/>
      <c r="AA13" s="123"/>
      <c r="AB13" s="223">
        <f t="shared" si="10"/>
        <v>0</v>
      </c>
      <c r="AC13" s="123"/>
      <c r="AD13" s="223">
        <f t="shared" si="11"/>
        <v>0</v>
      </c>
      <c r="AE13" s="327">
        <f t="shared" si="12"/>
        <v>0</v>
      </c>
      <c r="AF13" s="328"/>
      <c r="AG13" s="161">
        <f t="shared" si="13"/>
        <v>0</v>
      </c>
      <c r="AH13" s="162">
        <f t="shared" si="14"/>
        <v>0</v>
      </c>
      <c r="AI13" s="126"/>
      <c r="AJ13" s="82">
        <v>5</v>
      </c>
      <c r="AK13" s="123"/>
      <c r="AL13" s="123"/>
      <c r="AM13" s="223">
        <f t="shared" si="15"/>
        <v>0</v>
      </c>
      <c r="AN13" s="123"/>
      <c r="AO13" s="223">
        <f t="shared" si="16"/>
        <v>0</v>
      </c>
      <c r="AP13" s="327">
        <f t="shared" si="17"/>
        <v>0</v>
      </c>
      <c r="AQ13" s="328"/>
      <c r="AR13" s="161">
        <f t="shared" si="18"/>
        <v>0</v>
      </c>
      <c r="AS13" s="162">
        <f t="shared" si="19"/>
        <v>0</v>
      </c>
      <c r="AT13" s="161"/>
      <c r="AU13" s="126"/>
      <c r="AV13" s="212">
        <f t="shared" si="20"/>
        <v>0</v>
      </c>
      <c r="AW13" s="203"/>
      <c r="AX13" s="216">
        <f t="shared" si="21"/>
        <v>0</v>
      </c>
      <c r="AY13" s="89"/>
      <c r="AZ13" s="89"/>
      <c r="BA13" s="89"/>
    </row>
    <row r="14" spans="2:53" x14ac:dyDescent="0.2">
      <c r="B14" s="82">
        <v>6</v>
      </c>
      <c r="C14" s="152"/>
      <c r="D14" s="123"/>
      <c r="E14" s="123"/>
      <c r="F14" s="223">
        <f t="shared" si="0"/>
        <v>0</v>
      </c>
      <c r="G14" s="123"/>
      <c r="H14" s="223">
        <f t="shared" si="1"/>
        <v>0</v>
      </c>
      <c r="I14" s="327">
        <f t="shared" si="2"/>
        <v>0</v>
      </c>
      <c r="J14" s="328"/>
      <c r="K14" s="161">
        <f t="shared" si="3"/>
        <v>0</v>
      </c>
      <c r="L14" s="162">
        <f t="shared" si="4"/>
        <v>0</v>
      </c>
      <c r="N14" s="82">
        <v>6</v>
      </c>
      <c r="O14" s="123"/>
      <c r="P14" s="123"/>
      <c r="Q14" s="223">
        <f t="shared" si="5"/>
        <v>0</v>
      </c>
      <c r="R14" s="123"/>
      <c r="S14" s="223">
        <f t="shared" si="6"/>
        <v>0</v>
      </c>
      <c r="T14" s="327">
        <f t="shared" si="7"/>
        <v>0</v>
      </c>
      <c r="U14" s="328"/>
      <c r="V14" s="161">
        <f t="shared" si="8"/>
        <v>0</v>
      </c>
      <c r="W14" s="162">
        <f t="shared" si="9"/>
        <v>0</v>
      </c>
      <c r="X14" s="89"/>
      <c r="Y14" s="82">
        <v>6</v>
      </c>
      <c r="Z14" s="123"/>
      <c r="AA14" s="123"/>
      <c r="AB14" s="223">
        <f t="shared" si="10"/>
        <v>0</v>
      </c>
      <c r="AC14" s="123"/>
      <c r="AD14" s="223">
        <f t="shared" si="11"/>
        <v>0</v>
      </c>
      <c r="AE14" s="327">
        <f t="shared" si="12"/>
        <v>0</v>
      </c>
      <c r="AF14" s="328"/>
      <c r="AG14" s="161">
        <f t="shared" si="13"/>
        <v>0</v>
      </c>
      <c r="AH14" s="162">
        <f t="shared" si="14"/>
        <v>0</v>
      </c>
      <c r="AI14" s="126"/>
      <c r="AJ14" s="82">
        <v>6</v>
      </c>
      <c r="AK14" s="123"/>
      <c r="AL14" s="123"/>
      <c r="AM14" s="223">
        <f t="shared" si="15"/>
        <v>0</v>
      </c>
      <c r="AN14" s="123"/>
      <c r="AO14" s="223">
        <f t="shared" si="16"/>
        <v>0</v>
      </c>
      <c r="AP14" s="327">
        <f t="shared" si="17"/>
        <v>0</v>
      </c>
      <c r="AQ14" s="328"/>
      <c r="AR14" s="161">
        <f t="shared" si="18"/>
        <v>0</v>
      </c>
      <c r="AS14" s="162">
        <f t="shared" si="19"/>
        <v>0</v>
      </c>
      <c r="AT14" s="161"/>
      <c r="AU14" s="126"/>
      <c r="AV14" s="213">
        <f t="shared" si="20"/>
        <v>0</v>
      </c>
      <c r="AW14" s="204"/>
      <c r="AX14" s="216">
        <f t="shared" si="21"/>
        <v>0</v>
      </c>
      <c r="AY14" s="89"/>
      <c r="AZ14" s="89"/>
      <c r="BA14" s="89"/>
    </row>
    <row r="15" spans="2:53" x14ac:dyDescent="0.2">
      <c r="B15" s="82">
        <v>7</v>
      </c>
      <c r="C15" s="152"/>
      <c r="D15" s="123"/>
      <c r="E15" s="123"/>
      <c r="F15" s="223">
        <f t="shared" si="0"/>
        <v>0</v>
      </c>
      <c r="G15" s="123"/>
      <c r="H15" s="223">
        <f t="shared" si="1"/>
        <v>0</v>
      </c>
      <c r="I15" s="327">
        <f t="shared" si="2"/>
        <v>0</v>
      </c>
      <c r="J15" s="328"/>
      <c r="K15" s="161">
        <f t="shared" si="3"/>
        <v>0</v>
      </c>
      <c r="L15" s="162">
        <f t="shared" si="4"/>
        <v>0</v>
      </c>
      <c r="N15" s="82">
        <v>7</v>
      </c>
      <c r="O15" s="123"/>
      <c r="P15" s="123"/>
      <c r="Q15" s="223">
        <f t="shared" si="5"/>
        <v>0</v>
      </c>
      <c r="R15" s="123"/>
      <c r="S15" s="223">
        <f t="shared" si="6"/>
        <v>0</v>
      </c>
      <c r="T15" s="327">
        <f t="shared" si="7"/>
        <v>0</v>
      </c>
      <c r="U15" s="328"/>
      <c r="V15" s="161">
        <f t="shared" si="8"/>
        <v>0</v>
      </c>
      <c r="W15" s="162">
        <f t="shared" si="9"/>
        <v>0</v>
      </c>
      <c r="X15" s="89"/>
      <c r="Y15" s="82">
        <v>7</v>
      </c>
      <c r="Z15" s="123"/>
      <c r="AA15" s="123"/>
      <c r="AB15" s="223">
        <f t="shared" si="10"/>
        <v>0</v>
      </c>
      <c r="AC15" s="123"/>
      <c r="AD15" s="223">
        <f t="shared" si="11"/>
        <v>0</v>
      </c>
      <c r="AE15" s="327">
        <f t="shared" si="12"/>
        <v>0</v>
      </c>
      <c r="AF15" s="328"/>
      <c r="AG15" s="161">
        <f t="shared" si="13"/>
        <v>0</v>
      </c>
      <c r="AH15" s="162">
        <f t="shared" si="14"/>
        <v>0</v>
      </c>
      <c r="AI15" s="126"/>
      <c r="AJ15" s="82">
        <v>7</v>
      </c>
      <c r="AK15" s="123"/>
      <c r="AL15" s="123"/>
      <c r="AM15" s="223">
        <f t="shared" si="15"/>
        <v>0</v>
      </c>
      <c r="AN15" s="123"/>
      <c r="AO15" s="223">
        <f t="shared" si="16"/>
        <v>0</v>
      </c>
      <c r="AP15" s="327">
        <f t="shared" si="17"/>
        <v>0</v>
      </c>
      <c r="AQ15" s="328"/>
      <c r="AR15" s="161">
        <f t="shared" si="18"/>
        <v>0</v>
      </c>
      <c r="AS15" s="162">
        <f t="shared" si="19"/>
        <v>0</v>
      </c>
      <c r="AT15" s="161"/>
      <c r="AU15" s="126"/>
      <c r="AV15" s="212">
        <f t="shared" si="20"/>
        <v>0</v>
      </c>
      <c r="AW15" s="203"/>
      <c r="AX15" s="216">
        <f t="shared" si="21"/>
        <v>0</v>
      </c>
      <c r="AY15" s="89"/>
      <c r="AZ15" s="89"/>
      <c r="BA15" s="89"/>
    </row>
    <row r="16" spans="2:53" x14ac:dyDescent="0.2">
      <c r="B16" s="82">
        <v>8</v>
      </c>
      <c r="C16" s="152"/>
      <c r="D16" s="123"/>
      <c r="E16" s="123"/>
      <c r="F16" s="223">
        <f t="shared" si="0"/>
        <v>0</v>
      </c>
      <c r="G16" s="123"/>
      <c r="H16" s="223">
        <f t="shared" si="1"/>
        <v>0</v>
      </c>
      <c r="I16" s="327">
        <f t="shared" si="2"/>
        <v>0</v>
      </c>
      <c r="J16" s="328"/>
      <c r="K16" s="161">
        <f t="shared" si="3"/>
        <v>0</v>
      </c>
      <c r="L16" s="162">
        <f t="shared" si="4"/>
        <v>0</v>
      </c>
      <c r="N16" s="82">
        <v>8</v>
      </c>
      <c r="O16" s="123"/>
      <c r="P16" s="123"/>
      <c r="Q16" s="223">
        <f t="shared" si="5"/>
        <v>0</v>
      </c>
      <c r="R16" s="123"/>
      <c r="S16" s="223">
        <f t="shared" si="6"/>
        <v>0</v>
      </c>
      <c r="T16" s="327">
        <f t="shared" si="7"/>
        <v>0</v>
      </c>
      <c r="U16" s="328"/>
      <c r="V16" s="161">
        <f t="shared" si="8"/>
        <v>0</v>
      </c>
      <c r="W16" s="162">
        <f t="shared" si="9"/>
        <v>0</v>
      </c>
      <c r="X16" s="89"/>
      <c r="Y16" s="82">
        <v>8</v>
      </c>
      <c r="Z16" s="123"/>
      <c r="AA16" s="123"/>
      <c r="AB16" s="223">
        <f t="shared" si="10"/>
        <v>0</v>
      </c>
      <c r="AC16" s="123"/>
      <c r="AD16" s="223">
        <f t="shared" si="11"/>
        <v>0</v>
      </c>
      <c r="AE16" s="327">
        <f t="shared" si="12"/>
        <v>0</v>
      </c>
      <c r="AF16" s="328"/>
      <c r="AG16" s="161">
        <f t="shared" si="13"/>
        <v>0</v>
      </c>
      <c r="AH16" s="162">
        <f t="shared" si="14"/>
        <v>0</v>
      </c>
      <c r="AI16" s="126"/>
      <c r="AJ16" s="82">
        <v>8</v>
      </c>
      <c r="AK16" s="123"/>
      <c r="AL16" s="123"/>
      <c r="AM16" s="223">
        <f t="shared" si="15"/>
        <v>0</v>
      </c>
      <c r="AN16" s="123"/>
      <c r="AO16" s="223">
        <f t="shared" si="16"/>
        <v>0</v>
      </c>
      <c r="AP16" s="327">
        <f t="shared" si="17"/>
        <v>0</v>
      </c>
      <c r="AQ16" s="328"/>
      <c r="AR16" s="161">
        <f t="shared" si="18"/>
        <v>0</v>
      </c>
      <c r="AS16" s="162">
        <f t="shared" si="19"/>
        <v>0</v>
      </c>
      <c r="AT16" s="161"/>
      <c r="AU16" s="126"/>
      <c r="AV16" s="213">
        <f t="shared" si="20"/>
        <v>0</v>
      </c>
      <c r="AW16" s="204"/>
      <c r="AX16" s="216">
        <f t="shared" si="21"/>
        <v>0</v>
      </c>
      <c r="AY16" s="89"/>
      <c r="AZ16" s="89"/>
      <c r="BA16" s="89"/>
    </row>
    <row r="17" spans="2:53" x14ac:dyDescent="0.2">
      <c r="B17" s="82">
        <v>9</v>
      </c>
      <c r="C17" s="152"/>
      <c r="D17" s="123"/>
      <c r="E17" s="123"/>
      <c r="F17" s="223">
        <f t="shared" si="0"/>
        <v>0</v>
      </c>
      <c r="G17" s="123"/>
      <c r="H17" s="223">
        <f t="shared" si="1"/>
        <v>0</v>
      </c>
      <c r="I17" s="327">
        <f t="shared" si="2"/>
        <v>0</v>
      </c>
      <c r="J17" s="328"/>
      <c r="K17" s="161">
        <f t="shared" si="3"/>
        <v>0</v>
      </c>
      <c r="L17" s="162">
        <f t="shared" si="4"/>
        <v>0</v>
      </c>
      <c r="N17" s="82">
        <v>9</v>
      </c>
      <c r="O17" s="123"/>
      <c r="P17" s="123"/>
      <c r="Q17" s="223">
        <f t="shared" si="5"/>
        <v>0</v>
      </c>
      <c r="R17" s="123"/>
      <c r="S17" s="223">
        <f t="shared" si="6"/>
        <v>0</v>
      </c>
      <c r="T17" s="327">
        <f t="shared" si="7"/>
        <v>0</v>
      </c>
      <c r="U17" s="328"/>
      <c r="V17" s="161">
        <f t="shared" si="8"/>
        <v>0</v>
      </c>
      <c r="W17" s="162">
        <f t="shared" si="9"/>
        <v>0</v>
      </c>
      <c r="X17" s="89"/>
      <c r="Y17" s="82">
        <v>9</v>
      </c>
      <c r="Z17" s="123"/>
      <c r="AA17" s="123"/>
      <c r="AB17" s="223">
        <f t="shared" si="10"/>
        <v>0</v>
      </c>
      <c r="AC17" s="123"/>
      <c r="AD17" s="223">
        <f t="shared" si="11"/>
        <v>0</v>
      </c>
      <c r="AE17" s="327">
        <f t="shared" si="12"/>
        <v>0</v>
      </c>
      <c r="AF17" s="328"/>
      <c r="AG17" s="161">
        <f t="shared" si="13"/>
        <v>0</v>
      </c>
      <c r="AH17" s="162">
        <f t="shared" si="14"/>
        <v>0</v>
      </c>
      <c r="AI17" s="126"/>
      <c r="AJ17" s="82">
        <v>9</v>
      </c>
      <c r="AK17" s="123"/>
      <c r="AL17" s="123"/>
      <c r="AM17" s="223">
        <f t="shared" si="15"/>
        <v>0</v>
      </c>
      <c r="AN17" s="123"/>
      <c r="AO17" s="223">
        <f t="shared" si="16"/>
        <v>0</v>
      </c>
      <c r="AP17" s="327">
        <f t="shared" si="17"/>
        <v>0</v>
      </c>
      <c r="AQ17" s="328"/>
      <c r="AR17" s="161">
        <f t="shared" si="18"/>
        <v>0</v>
      </c>
      <c r="AS17" s="162">
        <f t="shared" si="19"/>
        <v>0</v>
      </c>
      <c r="AT17" s="161"/>
      <c r="AU17" s="126"/>
      <c r="AV17" s="212">
        <f t="shared" si="20"/>
        <v>0</v>
      </c>
      <c r="AW17" s="203"/>
      <c r="AX17" s="216">
        <f t="shared" si="21"/>
        <v>0</v>
      </c>
      <c r="AY17" s="89"/>
      <c r="AZ17" s="89"/>
      <c r="BA17" s="89"/>
    </row>
    <row r="18" spans="2:53" x14ac:dyDescent="0.2">
      <c r="B18" s="82">
        <v>10</v>
      </c>
      <c r="C18" s="152"/>
      <c r="D18" s="123"/>
      <c r="E18" s="123"/>
      <c r="F18" s="223">
        <f t="shared" si="0"/>
        <v>0</v>
      </c>
      <c r="G18" s="123"/>
      <c r="H18" s="223">
        <f t="shared" si="1"/>
        <v>0</v>
      </c>
      <c r="I18" s="327">
        <f t="shared" si="2"/>
        <v>0</v>
      </c>
      <c r="J18" s="328"/>
      <c r="K18" s="161">
        <f t="shared" si="3"/>
        <v>0</v>
      </c>
      <c r="L18" s="162">
        <f t="shared" si="4"/>
        <v>0</v>
      </c>
      <c r="N18" s="82">
        <v>10</v>
      </c>
      <c r="O18" s="123"/>
      <c r="P18" s="123"/>
      <c r="Q18" s="223">
        <f t="shared" si="5"/>
        <v>0</v>
      </c>
      <c r="R18" s="123"/>
      <c r="S18" s="223">
        <f t="shared" si="6"/>
        <v>0</v>
      </c>
      <c r="T18" s="327">
        <f t="shared" si="7"/>
        <v>0</v>
      </c>
      <c r="U18" s="328"/>
      <c r="V18" s="161">
        <f t="shared" si="8"/>
        <v>0</v>
      </c>
      <c r="W18" s="162">
        <f t="shared" si="9"/>
        <v>0</v>
      </c>
      <c r="X18" s="89"/>
      <c r="Y18" s="82">
        <v>10</v>
      </c>
      <c r="Z18" s="123"/>
      <c r="AA18" s="123"/>
      <c r="AB18" s="223">
        <f t="shared" si="10"/>
        <v>0</v>
      </c>
      <c r="AC18" s="123"/>
      <c r="AD18" s="223">
        <f t="shared" si="11"/>
        <v>0</v>
      </c>
      <c r="AE18" s="327">
        <f t="shared" si="12"/>
        <v>0</v>
      </c>
      <c r="AF18" s="328"/>
      <c r="AG18" s="161">
        <f t="shared" si="13"/>
        <v>0</v>
      </c>
      <c r="AH18" s="162">
        <f t="shared" si="14"/>
        <v>0</v>
      </c>
      <c r="AI18" s="126"/>
      <c r="AJ18" s="82">
        <v>10</v>
      </c>
      <c r="AK18" s="123"/>
      <c r="AL18" s="123"/>
      <c r="AM18" s="223">
        <f t="shared" si="15"/>
        <v>0</v>
      </c>
      <c r="AN18" s="123"/>
      <c r="AO18" s="223">
        <f t="shared" si="16"/>
        <v>0</v>
      </c>
      <c r="AP18" s="327">
        <f t="shared" si="17"/>
        <v>0</v>
      </c>
      <c r="AQ18" s="328"/>
      <c r="AR18" s="161">
        <f t="shared" si="18"/>
        <v>0</v>
      </c>
      <c r="AS18" s="162">
        <f t="shared" si="19"/>
        <v>0</v>
      </c>
      <c r="AT18" s="161"/>
      <c r="AU18" s="126"/>
      <c r="AV18" s="212">
        <f t="shared" si="20"/>
        <v>0</v>
      </c>
      <c r="AW18" s="203"/>
      <c r="AX18" s="216">
        <f t="shared" si="21"/>
        <v>0</v>
      </c>
      <c r="AY18" s="89"/>
      <c r="AZ18" s="89"/>
      <c r="BA18" s="89"/>
    </row>
    <row r="19" spans="2:53" x14ac:dyDescent="0.2">
      <c r="B19" s="82">
        <v>11</v>
      </c>
      <c r="C19" s="152"/>
      <c r="D19" s="123"/>
      <c r="E19" s="123"/>
      <c r="F19" s="223">
        <f t="shared" si="0"/>
        <v>0</v>
      </c>
      <c r="G19" s="123"/>
      <c r="H19" s="223">
        <f t="shared" si="1"/>
        <v>0</v>
      </c>
      <c r="I19" s="327">
        <f t="shared" si="2"/>
        <v>0</v>
      </c>
      <c r="J19" s="328"/>
      <c r="K19" s="161">
        <f t="shared" si="3"/>
        <v>0</v>
      </c>
      <c r="L19" s="162">
        <f t="shared" si="4"/>
        <v>0</v>
      </c>
      <c r="N19" s="82">
        <v>11</v>
      </c>
      <c r="O19" s="123"/>
      <c r="P19" s="123"/>
      <c r="Q19" s="223">
        <f t="shared" si="5"/>
        <v>0</v>
      </c>
      <c r="R19" s="123"/>
      <c r="S19" s="223">
        <f t="shared" si="6"/>
        <v>0</v>
      </c>
      <c r="T19" s="327">
        <f t="shared" si="7"/>
        <v>0</v>
      </c>
      <c r="U19" s="328"/>
      <c r="V19" s="161">
        <f t="shared" si="8"/>
        <v>0</v>
      </c>
      <c r="W19" s="162">
        <f t="shared" si="9"/>
        <v>0</v>
      </c>
      <c r="X19" s="89"/>
      <c r="Y19" s="82">
        <v>11</v>
      </c>
      <c r="Z19" s="123"/>
      <c r="AA19" s="123"/>
      <c r="AB19" s="223">
        <f t="shared" si="10"/>
        <v>0</v>
      </c>
      <c r="AC19" s="123"/>
      <c r="AD19" s="223">
        <f t="shared" si="11"/>
        <v>0</v>
      </c>
      <c r="AE19" s="327">
        <f t="shared" si="12"/>
        <v>0</v>
      </c>
      <c r="AF19" s="328"/>
      <c r="AG19" s="161">
        <f t="shared" si="13"/>
        <v>0</v>
      </c>
      <c r="AH19" s="162">
        <f t="shared" si="14"/>
        <v>0</v>
      </c>
      <c r="AI19" s="126"/>
      <c r="AJ19" s="82">
        <v>11</v>
      </c>
      <c r="AK19" s="123"/>
      <c r="AL19" s="123"/>
      <c r="AM19" s="223">
        <f t="shared" si="15"/>
        <v>0</v>
      </c>
      <c r="AN19" s="123"/>
      <c r="AO19" s="223">
        <f t="shared" si="16"/>
        <v>0</v>
      </c>
      <c r="AP19" s="327">
        <f t="shared" si="17"/>
        <v>0</v>
      </c>
      <c r="AQ19" s="328"/>
      <c r="AR19" s="161">
        <f t="shared" si="18"/>
        <v>0</v>
      </c>
      <c r="AS19" s="162">
        <f t="shared" si="19"/>
        <v>0</v>
      </c>
      <c r="AT19" s="161"/>
      <c r="AU19" s="126"/>
      <c r="AV19" s="213">
        <f t="shared" si="20"/>
        <v>0</v>
      </c>
      <c r="AW19" s="204"/>
      <c r="AX19" s="216">
        <f t="shared" si="21"/>
        <v>0</v>
      </c>
      <c r="AY19" s="89"/>
      <c r="AZ19" s="89"/>
      <c r="BA19" s="89"/>
    </row>
    <row r="20" spans="2:53" x14ac:dyDescent="0.2">
      <c r="B20" s="82">
        <v>12</v>
      </c>
      <c r="C20" s="152"/>
      <c r="D20" s="123"/>
      <c r="E20" s="123"/>
      <c r="F20" s="223">
        <f t="shared" si="0"/>
        <v>0</v>
      </c>
      <c r="G20" s="123"/>
      <c r="H20" s="223">
        <f t="shared" si="1"/>
        <v>0</v>
      </c>
      <c r="I20" s="327">
        <f t="shared" si="2"/>
        <v>0</v>
      </c>
      <c r="J20" s="328"/>
      <c r="K20" s="161">
        <f t="shared" si="3"/>
        <v>0</v>
      </c>
      <c r="L20" s="162">
        <f t="shared" si="4"/>
        <v>0</v>
      </c>
      <c r="N20" s="82">
        <v>12</v>
      </c>
      <c r="O20" s="123"/>
      <c r="P20" s="123"/>
      <c r="Q20" s="223">
        <f t="shared" si="5"/>
        <v>0</v>
      </c>
      <c r="R20" s="123"/>
      <c r="S20" s="223">
        <f t="shared" si="6"/>
        <v>0</v>
      </c>
      <c r="T20" s="327">
        <f t="shared" si="7"/>
        <v>0</v>
      </c>
      <c r="U20" s="328"/>
      <c r="V20" s="161">
        <f t="shared" si="8"/>
        <v>0</v>
      </c>
      <c r="W20" s="162">
        <f t="shared" si="9"/>
        <v>0</v>
      </c>
      <c r="X20" s="89"/>
      <c r="Y20" s="82">
        <v>12</v>
      </c>
      <c r="Z20" s="123"/>
      <c r="AA20" s="123"/>
      <c r="AB20" s="223">
        <f t="shared" si="10"/>
        <v>0</v>
      </c>
      <c r="AC20" s="123"/>
      <c r="AD20" s="223">
        <f t="shared" si="11"/>
        <v>0</v>
      </c>
      <c r="AE20" s="327">
        <f t="shared" si="12"/>
        <v>0</v>
      </c>
      <c r="AF20" s="328"/>
      <c r="AG20" s="161">
        <f t="shared" si="13"/>
        <v>0</v>
      </c>
      <c r="AH20" s="162">
        <f t="shared" si="14"/>
        <v>0</v>
      </c>
      <c r="AI20" s="126"/>
      <c r="AJ20" s="82">
        <v>12</v>
      </c>
      <c r="AK20" s="123"/>
      <c r="AL20" s="123"/>
      <c r="AM20" s="223">
        <f t="shared" si="15"/>
        <v>0</v>
      </c>
      <c r="AN20" s="123"/>
      <c r="AO20" s="223">
        <f t="shared" si="16"/>
        <v>0</v>
      </c>
      <c r="AP20" s="327">
        <f t="shared" si="17"/>
        <v>0</v>
      </c>
      <c r="AQ20" s="328"/>
      <c r="AR20" s="161">
        <f t="shared" si="18"/>
        <v>0</v>
      </c>
      <c r="AS20" s="162">
        <f t="shared" si="19"/>
        <v>0</v>
      </c>
      <c r="AT20" s="161"/>
      <c r="AU20" s="126"/>
      <c r="AV20" s="212">
        <f t="shared" si="20"/>
        <v>0</v>
      </c>
      <c r="AW20" s="203"/>
      <c r="AX20" s="216">
        <f t="shared" si="21"/>
        <v>0</v>
      </c>
      <c r="AY20" s="89"/>
      <c r="AZ20" s="89"/>
      <c r="BA20" s="89"/>
    </row>
    <row r="21" spans="2:53" x14ac:dyDescent="0.2">
      <c r="B21" s="82">
        <v>13</v>
      </c>
      <c r="C21" s="152"/>
      <c r="D21" s="123"/>
      <c r="E21" s="123"/>
      <c r="F21" s="223">
        <f t="shared" si="0"/>
        <v>0</v>
      </c>
      <c r="G21" s="123"/>
      <c r="H21" s="223">
        <f t="shared" si="1"/>
        <v>0</v>
      </c>
      <c r="I21" s="327">
        <f t="shared" si="2"/>
        <v>0</v>
      </c>
      <c r="J21" s="328"/>
      <c r="K21" s="161">
        <f t="shared" si="3"/>
        <v>0</v>
      </c>
      <c r="L21" s="162">
        <f t="shared" si="4"/>
        <v>0</v>
      </c>
      <c r="N21" s="82">
        <v>13</v>
      </c>
      <c r="O21" s="123"/>
      <c r="P21" s="123"/>
      <c r="Q21" s="223">
        <f t="shared" si="5"/>
        <v>0</v>
      </c>
      <c r="R21" s="123"/>
      <c r="S21" s="223">
        <f t="shared" si="6"/>
        <v>0</v>
      </c>
      <c r="T21" s="327">
        <f t="shared" si="7"/>
        <v>0</v>
      </c>
      <c r="U21" s="328"/>
      <c r="V21" s="161">
        <f t="shared" si="8"/>
        <v>0</v>
      </c>
      <c r="W21" s="162">
        <f t="shared" si="9"/>
        <v>0</v>
      </c>
      <c r="X21" s="89"/>
      <c r="Y21" s="82">
        <v>13</v>
      </c>
      <c r="Z21" s="123"/>
      <c r="AA21" s="123"/>
      <c r="AB21" s="223">
        <f t="shared" si="10"/>
        <v>0</v>
      </c>
      <c r="AC21" s="123"/>
      <c r="AD21" s="223">
        <f t="shared" si="11"/>
        <v>0</v>
      </c>
      <c r="AE21" s="327">
        <f t="shared" si="12"/>
        <v>0</v>
      </c>
      <c r="AF21" s="328"/>
      <c r="AG21" s="161">
        <f t="shared" si="13"/>
        <v>0</v>
      </c>
      <c r="AH21" s="162">
        <f t="shared" si="14"/>
        <v>0</v>
      </c>
      <c r="AI21" s="126"/>
      <c r="AJ21" s="82">
        <v>13</v>
      </c>
      <c r="AK21" s="123"/>
      <c r="AL21" s="123"/>
      <c r="AM21" s="223">
        <f t="shared" si="15"/>
        <v>0</v>
      </c>
      <c r="AN21" s="123"/>
      <c r="AO21" s="223">
        <f t="shared" si="16"/>
        <v>0</v>
      </c>
      <c r="AP21" s="327">
        <f t="shared" si="17"/>
        <v>0</v>
      </c>
      <c r="AQ21" s="328"/>
      <c r="AR21" s="161">
        <f t="shared" si="18"/>
        <v>0</v>
      </c>
      <c r="AS21" s="162">
        <f t="shared" si="19"/>
        <v>0</v>
      </c>
      <c r="AT21" s="161"/>
      <c r="AU21" s="126"/>
      <c r="AV21" s="213">
        <f t="shared" si="20"/>
        <v>0</v>
      </c>
      <c r="AW21" s="204"/>
      <c r="AX21" s="216">
        <f t="shared" si="21"/>
        <v>0</v>
      </c>
      <c r="AY21" s="89"/>
      <c r="AZ21" s="89"/>
      <c r="BA21" s="89"/>
    </row>
    <row r="22" spans="2:53" x14ac:dyDescent="0.2">
      <c r="B22" s="82">
        <v>14</v>
      </c>
      <c r="C22" s="152"/>
      <c r="D22" s="123"/>
      <c r="E22" s="123"/>
      <c r="F22" s="223">
        <f t="shared" si="0"/>
        <v>0</v>
      </c>
      <c r="G22" s="123"/>
      <c r="H22" s="223">
        <f t="shared" si="1"/>
        <v>0</v>
      </c>
      <c r="I22" s="327">
        <f t="shared" si="2"/>
        <v>0</v>
      </c>
      <c r="J22" s="328"/>
      <c r="K22" s="161">
        <f t="shared" si="3"/>
        <v>0</v>
      </c>
      <c r="L22" s="162">
        <f t="shared" si="4"/>
        <v>0</v>
      </c>
      <c r="N22" s="82">
        <v>14</v>
      </c>
      <c r="O22" s="123"/>
      <c r="P22" s="123"/>
      <c r="Q22" s="223">
        <f t="shared" si="5"/>
        <v>0</v>
      </c>
      <c r="R22" s="123"/>
      <c r="S22" s="223">
        <f t="shared" si="6"/>
        <v>0</v>
      </c>
      <c r="T22" s="327">
        <f t="shared" si="7"/>
        <v>0</v>
      </c>
      <c r="U22" s="328"/>
      <c r="V22" s="161">
        <f t="shared" si="8"/>
        <v>0</v>
      </c>
      <c r="W22" s="162">
        <f t="shared" si="9"/>
        <v>0</v>
      </c>
      <c r="X22" s="89"/>
      <c r="Y22" s="82">
        <v>14</v>
      </c>
      <c r="Z22" s="123"/>
      <c r="AA22" s="123"/>
      <c r="AB22" s="223">
        <f t="shared" si="10"/>
        <v>0</v>
      </c>
      <c r="AC22" s="123"/>
      <c r="AD22" s="223">
        <f t="shared" si="11"/>
        <v>0</v>
      </c>
      <c r="AE22" s="327">
        <f t="shared" si="12"/>
        <v>0</v>
      </c>
      <c r="AF22" s="328"/>
      <c r="AG22" s="161">
        <f t="shared" si="13"/>
        <v>0</v>
      </c>
      <c r="AH22" s="162">
        <f t="shared" si="14"/>
        <v>0</v>
      </c>
      <c r="AI22" s="126"/>
      <c r="AJ22" s="82">
        <v>14</v>
      </c>
      <c r="AK22" s="123"/>
      <c r="AL22" s="123"/>
      <c r="AM22" s="223">
        <f t="shared" si="15"/>
        <v>0</v>
      </c>
      <c r="AN22" s="123"/>
      <c r="AO22" s="223">
        <f t="shared" si="16"/>
        <v>0</v>
      </c>
      <c r="AP22" s="327">
        <f t="shared" si="17"/>
        <v>0</v>
      </c>
      <c r="AQ22" s="328"/>
      <c r="AR22" s="161">
        <f t="shared" si="18"/>
        <v>0</v>
      </c>
      <c r="AS22" s="162">
        <f t="shared" si="19"/>
        <v>0</v>
      </c>
      <c r="AT22" s="161"/>
      <c r="AU22" s="126"/>
      <c r="AV22" s="212">
        <f t="shared" si="20"/>
        <v>0</v>
      </c>
      <c r="AW22" s="203"/>
      <c r="AX22" s="216">
        <f t="shared" si="21"/>
        <v>0</v>
      </c>
      <c r="AY22" s="89"/>
      <c r="AZ22" s="89"/>
      <c r="BA22" s="89"/>
    </row>
    <row r="23" spans="2:53" x14ac:dyDescent="0.2">
      <c r="B23" s="82">
        <v>15</v>
      </c>
      <c r="C23" s="152"/>
      <c r="D23" s="123"/>
      <c r="E23" s="123"/>
      <c r="F23" s="223">
        <f t="shared" si="0"/>
        <v>0</v>
      </c>
      <c r="G23" s="123"/>
      <c r="H23" s="223">
        <f t="shared" si="1"/>
        <v>0</v>
      </c>
      <c r="I23" s="327">
        <f t="shared" si="2"/>
        <v>0</v>
      </c>
      <c r="J23" s="328"/>
      <c r="K23" s="161">
        <f t="shared" si="3"/>
        <v>0</v>
      </c>
      <c r="L23" s="162">
        <f t="shared" si="4"/>
        <v>0</v>
      </c>
      <c r="N23" s="82">
        <v>15</v>
      </c>
      <c r="O23" s="123"/>
      <c r="P23" s="123"/>
      <c r="Q23" s="223">
        <f t="shared" si="5"/>
        <v>0</v>
      </c>
      <c r="R23" s="123"/>
      <c r="S23" s="223">
        <f t="shared" si="6"/>
        <v>0</v>
      </c>
      <c r="T23" s="327">
        <f t="shared" si="7"/>
        <v>0</v>
      </c>
      <c r="U23" s="328"/>
      <c r="V23" s="161">
        <f t="shared" si="8"/>
        <v>0</v>
      </c>
      <c r="W23" s="162">
        <f t="shared" si="9"/>
        <v>0</v>
      </c>
      <c r="X23" s="89"/>
      <c r="Y23" s="82">
        <v>15</v>
      </c>
      <c r="Z23" s="123"/>
      <c r="AA23" s="123"/>
      <c r="AB23" s="223">
        <f t="shared" si="10"/>
        <v>0</v>
      </c>
      <c r="AC23" s="123"/>
      <c r="AD23" s="223">
        <f t="shared" si="11"/>
        <v>0</v>
      </c>
      <c r="AE23" s="327">
        <f t="shared" si="12"/>
        <v>0</v>
      </c>
      <c r="AF23" s="328"/>
      <c r="AG23" s="161">
        <f t="shared" si="13"/>
        <v>0</v>
      </c>
      <c r="AH23" s="162">
        <f t="shared" si="14"/>
        <v>0</v>
      </c>
      <c r="AI23" s="126"/>
      <c r="AJ23" s="82">
        <v>15</v>
      </c>
      <c r="AK23" s="123"/>
      <c r="AL23" s="123"/>
      <c r="AM23" s="223">
        <f t="shared" si="15"/>
        <v>0</v>
      </c>
      <c r="AN23" s="123"/>
      <c r="AO23" s="223">
        <f t="shared" si="16"/>
        <v>0</v>
      </c>
      <c r="AP23" s="327">
        <f t="shared" si="17"/>
        <v>0</v>
      </c>
      <c r="AQ23" s="328"/>
      <c r="AR23" s="161">
        <f t="shared" si="18"/>
        <v>0</v>
      </c>
      <c r="AS23" s="162">
        <f t="shared" si="19"/>
        <v>0</v>
      </c>
      <c r="AT23" s="161"/>
      <c r="AU23" s="126"/>
      <c r="AV23" s="213">
        <f t="shared" si="20"/>
        <v>0</v>
      </c>
      <c r="AW23" s="204"/>
      <c r="AX23" s="216">
        <f t="shared" si="21"/>
        <v>0</v>
      </c>
      <c r="AY23" s="89"/>
      <c r="AZ23" s="89"/>
      <c r="BA23" s="89"/>
    </row>
    <row r="24" spans="2:53" x14ac:dyDescent="0.2">
      <c r="B24" s="82">
        <v>16</v>
      </c>
      <c r="C24" s="152"/>
      <c r="D24" s="123"/>
      <c r="E24" s="123"/>
      <c r="F24" s="223">
        <f t="shared" si="0"/>
        <v>0</v>
      </c>
      <c r="G24" s="123"/>
      <c r="H24" s="223">
        <f t="shared" si="1"/>
        <v>0</v>
      </c>
      <c r="I24" s="327">
        <f t="shared" si="2"/>
        <v>0</v>
      </c>
      <c r="J24" s="328"/>
      <c r="K24" s="161">
        <f t="shared" si="3"/>
        <v>0</v>
      </c>
      <c r="L24" s="162">
        <f t="shared" si="4"/>
        <v>0</v>
      </c>
      <c r="N24" s="82">
        <v>16</v>
      </c>
      <c r="O24" s="123"/>
      <c r="P24" s="123"/>
      <c r="Q24" s="223">
        <f t="shared" si="5"/>
        <v>0</v>
      </c>
      <c r="R24" s="123"/>
      <c r="S24" s="223">
        <f t="shared" si="6"/>
        <v>0</v>
      </c>
      <c r="T24" s="327">
        <f t="shared" si="7"/>
        <v>0</v>
      </c>
      <c r="U24" s="328"/>
      <c r="V24" s="161">
        <f t="shared" si="8"/>
        <v>0</v>
      </c>
      <c r="W24" s="162">
        <f t="shared" si="9"/>
        <v>0</v>
      </c>
      <c r="X24" s="89"/>
      <c r="Y24" s="82">
        <v>16</v>
      </c>
      <c r="Z24" s="123"/>
      <c r="AA24" s="123"/>
      <c r="AB24" s="223">
        <f t="shared" si="10"/>
        <v>0</v>
      </c>
      <c r="AC24" s="123"/>
      <c r="AD24" s="223">
        <f t="shared" si="11"/>
        <v>0</v>
      </c>
      <c r="AE24" s="327">
        <f t="shared" si="12"/>
        <v>0</v>
      </c>
      <c r="AF24" s="328"/>
      <c r="AG24" s="161">
        <f t="shared" si="13"/>
        <v>0</v>
      </c>
      <c r="AH24" s="162">
        <f t="shared" si="14"/>
        <v>0</v>
      </c>
      <c r="AI24" s="126"/>
      <c r="AJ24" s="82">
        <v>16</v>
      </c>
      <c r="AK24" s="123"/>
      <c r="AL24" s="123"/>
      <c r="AM24" s="223">
        <f t="shared" si="15"/>
        <v>0</v>
      </c>
      <c r="AN24" s="123"/>
      <c r="AO24" s="223">
        <f t="shared" si="16"/>
        <v>0</v>
      </c>
      <c r="AP24" s="327">
        <f t="shared" si="17"/>
        <v>0</v>
      </c>
      <c r="AQ24" s="328"/>
      <c r="AR24" s="161">
        <f t="shared" si="18"/>
        <v>0</v>
      </c>
      <c r="AS24" s="162">
        <f t="shared" si="19"/>
        <v>0</v>
      </c>
      <c r="AT24" s="161"/>
      <c r="AU24" s="126"/>
      <c r="AV24" s="212">
        <f t="shared" si="20"/>
        <v>0</v>
      </c>
      <c r="AW24" s="203"/>
      <c r="AX24" s="216">
        <f t="shared" si="21"/>
        <v>0</v>
      </c>
      <c r="AY24" s="89"/>
      <c r="AZ24" s="89"/>
      <c r="BA24" s="89"/>
    </row>
    <row r="25" spans="2:53" x14ac:dyDescent="0.2">
      <c r="B25" s="82">
        <v>17</v>
      </c>
      <c r="C25" s="152"/>
      <c r="D25" s="123"/>
      <c r="E25" s="123"/>
      <c r="F25" s="223">
        <f t="shared" si="0"/>
        <v>0</v>
      </c>
      <c r="G25" s="123"/>
      <c r="H25" s="223">
        <f t="shared" si="1"/>
        <v>0</v>
      </c>
      <c r="I25" s="327">
        <f t="shared" si="2"/>
        <v>0</v>
      </c>
      <c r="J25" s="328"/>
      <c r="K25" s="161">
        <f t="shared" si="3"/>
        <v>0</v>
      </c>
      <c r="L25" s="162">
        <f t="shared" si="4"/>
        <v>0</v>
      </c>
      <c r="N25" s="82">
        <v>17</v>
      </c>
      <c r="O25" s="123"/>
      <c r="P25" s="123"/>
      <c r="Q25" s="223">
        <f t="shared" si="5"/>
        <v>0</v>
      </c>
      <c r="R25" s="123"/>
      <c r="S25" s="223">
        <f t="shared" si="6"/>
        <v>0</v>
      </c>
      <c r="T25" s="327">
        <f t="shared" si="7"/>
        <v>0</v>
      </c>
      <c r="U25" s="328"/>
      <c r="V25" s="161">
        <f t="shared" si="8"/>
        <v>0</v>
      </c>
      <c r="W25" s="162">
        <f t="shared" si="9"/>
        <v>0</v>
      </c>
      <c r="X25" s="89"/>
      <c r="Y25" s="82">
        <v>17</v>
      </c>
      <c r="Z25" s="123"/>
      <c r="AA25" s="123"/>
      <c r="AB25" s="223">
        <f t="shared" si="10"/>
        <v>0</v>
      </c>
      <c r="AC25" s="123"/>
      <c r="AD25" s="223">
        <f t="shared" si="11"/>
        <v>0</v>
      </c>
      <c r="AE25" s="327">
        <f t="shared" si="12"/>
        <v>0</v>
      </c>
      <c r="AF25" s="328"/>
      <c r="AG25" s="161">
        <f t="shared" si="13"/>
        <v>0</v>
      </c>
      <c r="AH25" s="162">
        <f t="shared" si="14"/>
        <v>0</v>
      </c>
      <c r="AI25" s="126"/>
      <c r="AJ25" s="82">
        <v>17</v>
      </c>
      <c r="AK25" s="123"/>
      <c r="AL25" s="123"/>
      <c r="AM25" s="223">
        <f t="shared" si="15"/>
        <v>0</v>
      </c>
      <c r="AN25" s="123"/>
      <c r="AO25" s="223">
        <f t="shared" si="16"/>
        <v>0</v>
      </c>
      <c r="AP25" s="327">
        <f t="shared" si="17"/>
        <v>0</v>
      </c>
      <c r="AQ25" s="328"/>
      <c r="AR25" s="161">
        <f t="shared" si="18"/>
        <v>0</v>
      </c>
      <c r="AS25" s="162">
        <f t="shared" si="19"/>
        <v>0</v>
      </c>
      <c r="AT25" s="161"/>
      <c r="AU25" s="126"/>
      <c r="AV25" s="213">
        <f t="shared" si="20"/>
        <v>0</v>
      </c>
      <c r="AW25" s="204"/>
      <c r="AX25" s="216">
        <f t="shared" si="21"/>
        <v>0</v>
      </c>
      <c r="AY25" s="89"/>
      <c r="AZ25" s="89"/>
      <c r="BA25" s="89"/>
    </row>
    <row r="26" spans="2:53" x14ac:dyDescent="0.2">
      <c r="B26" s="82">
        <v>18</v>
      </c>
      <c r="C26" s="152"/>
      <c r="D26" s="123"/>
      <c r="E26" s="123"/>
      <c r="F26" s="223">
        <f t="shared" si="0"/>
        <v>0</v>
      </c>
      <c r="G26" s="123"/>
      <c r="H26" s="223">
        <f t="shared" si="1"/>
        <v>0</v>
      </c>
      <c r="I26" s="327">
        <f t="shared" si="2"/>
        <v>0</v>
      </c>
      <c r="J26" s="328"/>
      <c r="K26" s="161">
        <f t="shared" si="3"/>
        <v>0</v>
      </c>
      <c r="L26" s="162">
        <f t="shared" si="4"/>
        <v>0</v>
      </c>
      <c r="N26" s="82">
        <v>18</v>
      </c>
      <c r="O26" s="123"/>
      <c r="P26" s="123"/>
      <c r="Q26" s="223">
        <f t="shared" si="5"/>
        <v>0</v>
      </c>
      <c r="R26" s="123"/>
      <c r="S26" s="223">
        <f t="shared" si="6"/>
        <v>0</v>
      </c>
      <c r="T26" s="327">
        <f t="shared" si="7"/>
        <v>0</v>
      </c>
      <c r="U26" s="328"/>
      <c r="V26" s="161">
        <f t="shared" si="8"/>
        <v>0</v>
      </c>
      <c r="W26" s="162">
        <f t="shared" si="9"/>
        <v>0</v>
      </c>
      <c r="X26" s="89"/>
      <c r="Y26" s="82">
        <v>18</v>
      </c>
      <c r="Z26" s="123"/>
      <c r="AA26" s="123"/>
      <c r="AB26" s="223">
        <f t="shared" si="10"/>
        <v>0</v>
      </c>
      <c r="AC26" s="123"/>
      <c r="AD26" s="223">
        <f t="shared" si="11"/>
        <v>0</v>
      </c>
      <c r="AE26" s="327">
        <f t="shared" si="12"/>
        <v>0</v>
      </c>
      <c r="AF26" s="328"/>
      <c r="AG26" s="161">
        <f t="shared" si="13"/>
        <v>0</v>
      </c>
      <c r="AH26" s="162">
        <f t="shared" si="14"/>
        <v>0</v>
      </c>
      <c r="AI26" s="126"/>
      <c r="AJ26" s="82">
        <v>18</v>
      </c>
      <c r="AK26" s="123"/>
      <c r="AL26" s="123"/>
      <c r="AM26" s="223">
        <f t="shared" si="15"/>
        <v>0</v>
      </c>
      <c r="AN26" s="123"/>
      <c r="AO26" s="223">
        <f t="shared" si="16"/>
        <v>0</v>
      </c>
      <c r="AP26" s="327">
        <f t="shared" si="17"/>
        <v>0</v>
      </c>
      <c r="AQ26" s="328"/>
      <c r="AR26" s="161">
        <f t="shared" si="18"/>
        <v>0</v>
      </c>
      <c r="AS26" s="162">
        <f t="shared" si="19"/>
        <v>0</v>
      </c>
      <c r="AT26" s="161"/>
      <c r="AU26" s="126"/>
      <c r="AV26" s="212">
        <f t="shared" si="20"/>
        <v>0</v>
      </c>
      <c r="AW26" s="203"/>
      <c r="AX26" s="216">
        <f t="shared" si="21"/>
        <v>0</v>
      </c>
      <c r="AY26" s="89"/>
      <c r="AZ26" s="89"/>
      <c r="BA26" s="89"/>
    </row>
    <row r="27" spans="2:53" x14ac:dyDescent="0.2">
      <c r="B27" s="82">
        <v>19</v>
      </c>
      <c r="C27" s="152"/>
      <c r="D27" s="123"/>
      <c r="E27" s="123"/>
      <c r="F27" s="223">
        <f t="shared" si="0"/>
        <v>0</v>
      </c>
      <c r="G27" s="123"/>
      <c r="H27" s="223">
        <f t="shared" si="1"/>
        <v>0</v>
      </c>
      <c r="I27" s="327">
        <f t="shared" si="2"/>
        <v>0</v>
      </c>
      <c r="J27" s="328"/>
      <c r="K27" s="161">
        <f t="shared" si="3"/>
        <v>0</v>
      </c>
      <c r="L27" s="162">
        <f t="shared" si="4"/>
        <v>0</v>
      </c>
      <c r="N27" s="82">
        <v>19</v>
      </c>
      <c r="O27" s="123"/>
      <c r="P27" s="123"/>
      <c r="Q27" s="223">
        <f t="shared" si="5"/>
        <v>0</v>
      </c>
      <c r="R27" s="123"/>
      <c r="S27" s="223">
        <f t="shared" si="6"/>
        <v>0</v>
      </c>
      <c r="T27" s="327">
        <f t="shared" si="7"/>
        <v>0</v>
      </c>
      <c r="U27" s="328"/>
      <c r="V27" s="161">
        <f t="shared" si="8"/>
        <v>0</v>
      </c>
      <c r="W27" s="162">
        <f t="shared" si="9"/>
        <v>0</v>
      </c>
      <c r="X27" s="89"/>
      <c r="Y27" s="82">
        <v>19</v>
      </c>
      <c r="Z27" s="123"/>
      <c r="AA27" s="123"/>
      <c r="AB27" s="223">
        <f t="shared" si="10"/>
        <v>0</v>
      </c>
      <c r="AC27" s="123"/>
      <c r="AD27" s="223">
        <f t="shared" si="11"/>
        <v>0</v>
      </c>
      <c r="AE27" s="327">
        <f t="shared" si="12"/>
        <v>0</v>
      </c>
      <c r="AF27" s="328"/>
      <c r="AG27" s="161">
        <f t="shared" si="13"/>
        <v>0</v>
      </c>
      <c r="AH27" s="162">
        <f t="shared" si="14"/>
        <v>0</v>
      </c>
      <c r="AI27" s="126"/>
      <c r="AJ27" s="82">
        <v>19</v>
      </c>
      <c r="AK27" s="123"/>
      <c r="AL27" s="123"/>
      <c r="AM27" s="223">
        <f t="shared" si="15"/>
        <v>0</v>
      </c>
      <c r="AN27" s="123"/>
      <c r="AO27" s="223">
        <f t="shared" si="16"/>
        <v>0</v>
      </c>
      <c r="AP27" s="327">
        <f t="shared" si="17"/>
        <v>0</v>
      </c>
      <c r="AQ27" s="328"/>
      <c r="AR27" s="161">
        <f t="shared" si="18"/>
        <v>0</v>
      </c>
      <c r="AS27" s="162">
        <f t="shared" si="19"/>
        <v>0</v>
      </c>
      <c r="AT27" s="161"/>
      <c r="AU27" s="126"/>
      <c r="AV27" s="213">
        <f t="shared" si="20"/>
        <v>0</v>
      </c>
      <c r="AW27" s="204"/>
      <c r="AX27" s="216">
        <f t="shared" si="21"/>
        <v>0</v>
      </c>
      <c r="AY27" s="89"/>
      <c r="AZ27" s="89"/>
      <c r="BA27" s="89"/>
    </row>
    <row r="28" spans="2:53" x14ac:dyDescent="0.2">
      <c r="B28" s="82">
        <v>20</v>
      </c>
      <c r="C28" s="152"/>
      <c r="D28" s="123"/>
      <c r="E28" s="123"/>
      <c r="F28" s="223">
        <f t="shared" si="0"/>
        <v>0</v>
      </c>
      <c r="G28" s="123"/>
      <c r="H28" s="223">
        <f t="shared" si="1"/>
        <v>0</v>
      </c>
      <c r="I28" s="327">
        <f t="shared" si="2"/>
        <v>0</v>
      </c>
      <c r="J28" s="328"/>
      <c r="K28" s="161">
        <f t="shared" si="3"/>
        <v>0</v>
      </c>
      <c r="L28" s="162">
        <f t="shared" si="4"/>
        <v>0</v>
      </c>
      <c r="N28" s="82">
        <v>20</v>
      </c>
      <c r="O28" s="123"/>
      <c r="P28" s="123"/>
      <c r="Q28" s="223">
        <f t="shared" si="5"/>
        <v>0</v>
      </c>
      <c r="R28" s="123"/>
      <c r="S28" s="223">
        <f t="shared" si="6"/>
        <v>0</v>
      </c>
      <c r="T28" s="327">
        <f t="shared" si="7"/>
        <v>0</v>
      </c>
      <c r="U28" s="328"/>
      <c r="V28" s="161">
        <f t="shared" si="8"/>
        <v>0</v>
      </c>
      <c r="W28" s="162">
        <f t="shared" si="9"/>
        <v>0</v>
      </c>
      <c r="X28" s="89"/>
      <c r="Y28" s="82">
        <v>20</v>
      </c>
      <c r="Z28" s="123"/>
      <c r="AA28" s="123"/>
      <c r="AB28" s="223">
        <f t="shared" si="10"/>
        <v>0</v>
      </c>
      <c r="AC28" s="123"/>
      <c r="AD28" s="223">
        <f t="shared" si="11"/>
        <v>0</v>
      </c>
      <c r="AE28" s="327">
        <f t="shared" si="12"/>
        <v>0</v>
      </c>
      <c r="AF28" s="328"/>
      <c r="AG28" s="161">
        <f t="shared" si="13"/>
        <v>0</v>
      </c>
      <c r="AH28" s="162">
        <f t="shared" si="14"/>
        <v>0</v>
      </c>
      <c r="AI28" s="126"/>
      <c r="AJ28" s="82">
        <v>20</v>
      </c>
      <c r="AK28" s="123"/>
      <c r="AL28" s="123"/>
      <c r="AM28" s="223">
        <f t="shared" si="15"/>
        <v>0</v>
      </c>
      <c r="AN28" s="123"/>
      <c r="AO28" s="223">
        <f t="shared" si="16"/>
        <v>0</v>
      </c>
      <c r="AP28" s="327">
        <f t="shared" si="17"/>
        <v>0</v>
      </c>
      <c r="AQ28" s="328"/>
      <c r="AR28" s="161">
        <f t="shared" si="18"/>
        <v>0</v>
      </c>
      <c r="AS28" s="162">
        <f t="shared" si="19"/>
        <v>0</v>
      </c>
      <c r="AT28" s="161"/>
      <c r="AU28" s="126"/>
      <c r="AV28" s="212">
        <f t="shared" si="20"/>
        <v>0</v>
      </c>
      <c r="AW28" s="203"/>
      <c r="AX28" s="216">
        <f t="shared" si="21"/>
        <v>0</v>
      </c>
      <c r="AY28" s="89"/>
      <c r="AZ28" s="89"/>
      <c r="BA28" s="89"/>
    </row>
    <row r="29" spans="2:53" x14ac:dyDescent="0.2">
      <c r="B29" s="82">
        <v>21</v>
      </c>
      <c r="C29" s="152"/>
      <c r="D29" s="123"/>
      <c r="E29" s="123"/>
      <c r="F29" s="223">
        <f t="shared" si="0"/>
        <v>0</v>
      </c>
      <c r="G29" s="123"/>
      <c r="H29" s="223">
        <f t="shared" si="1"/>
        <v>0</v>
      </c>
      <c r="I29" s="327">
        <f t="shared" si="2"/>
        <v>0</v>
      </c>
      <c r="J29" s="328"/>
      <c r="K29" s="161">
        <f t="shared" si="3"/>
        <v>0</v>
      </c>
      <c r="L29" s="162">
        <f t="shared" si="4"/>
        <v>0</v>
      </c>
      <c r="N29" s="82">
        <v>21</v>
      </c>
      <c r="O29" s="123"/>
      <c r="P29" s="123"/>
      <c r="Q29" s="223">
        <f t="shared" si="5"/>
        <v>0</v>
      </c>
      <c r="R29" s="123"/>
      <c r="S29" s="223">
        <f t="shared" si="6"/>
        <v>0</v>
      </c>
      <c r="T29" s="327">
        <f t="shared" si="7"/>
        <v>0</v>
      </c>
      <c r="U29" s="328"/>
      <c r="V29" s="161">
        <f t="shared" si="8"/>
        <v>0</v>
      </c>
      <c r="W29" s="162">
        <f t="shared" si="9"/>
        <v>0</v>
      </c>
      <c r="X29" s="89"/>
      <c r="Y29" s="82">
        <v>21</v>
      </c>
      <c r="Z29" s="123"/>
      <c r="AA29" s="123"/>
      <c r="AB29" s="223">
        <f t="shared" si="10"/>
        <v>0</v>
      </c>
      <c r="AC29" s="123"/>
      <c r="AD29" s="223">
        <f t="shared" si="11"/>
        <v>0</v>
      </c>
      <c r="AE29" s="327">
        <f t="shared" si="12"/>
        <v>0</v>
      </c>
      <c r="AF29" s="328"/>
      <c r="AG29" s="161">
        <f t="shared" si="13"/>
        <v>0</v>
      </c>
      <c r="AH29" s="162">
        <f t="shared" si="14"/>
        <v>0</v>
      </c>
      <c r="AI29" s="126"/>
      <c r="AJ29" s="82">
        <v>21</v>
      </c>
      <c r="AK29" s="123"/>
      <c r="AL29" s="123"/>
      <c r="AM29" s="223">
        <f t="shared" si="15"/>
        <v>0</v>
      </c>
      <c r="AN29" s="123"/>
      <c r="AO29" s="223">
        <f t="shared" si="16"/>
        <v>0</v>
      </c>
      <c r="AP29" s="327">
        <f t="shared" si="17"/>
        <v>0</v>
      </c>
      <c r="AQ29" s="328"/>
      <c r="AR29" s="161">
        <f t="shared" si="18"/>
        <v>0</v>
      </c>
      <c r="AS29" s="162">
        <f t="shared" si="19"/>
        <v>0</v>
      </c>
      <c r="AT29" s="161"/>
      <c r="AU29" s="126"/>
      <c r="AV29" s="213">
        <f t="shared" si="20"/>
        <v>0</v>
      </c>
      <c r="AW29" s="204"/>
      <c r="AX29" s="216">
        <f t="shared" si="21"/>
        <v>0</v>
      </c>
      <c r="AY29" s="89"/>
      <c r="AZ29" s="89"/>
      <c r="BA29" s="89"/>
    </row>
    <row r="30" spans="2:53" x14ac:dyDescent="0.2">
      <c r="B30" s="82">
        <v>22</v>
      </c>
      <c r="C30" s="152"/>
      <c r="D30" s="123"/>
      <c r="E30" s="123"/>
      <c r="F30" s="223">
        <f t="shared" si="0"/>
        <v>0</v>
      </c>
      <c r="G30" s="123"/>
      <c r="H30" s="223">
        <f t="shared" si="1"/>
        <v>0</v>
      </c>
      <c r="I30" s="327">
        <f t="shared" si="2"/>
        <v>0</v>
      </c>
      <c r="J30" s="328"/>
      <c r="K30" s="161">
        <f t="shared" si="3"/>
        <v>0</v>
      </c>
      <c r="L30" s="162">
        <f t="shared" si="4"/>
        <v>0</v>
      </c>
      <c r="N30" s="82">
        <v>22</v>
      </c>
      <c r="O30" s="123"/>
      <c r="P30" s="123"/>
      <c r="Q30" s="223">
        <f t="shared" si="5"/>
        <v>0</v>
      </c>
      <c r="R30" s="123"/>
      <c r="S30" s="223">
        <f t="shared" si="6"/>
        <v>0</v>
      </c>
      <c r="T30" s="327">
        <f t="shared" si="7"/>
        <v>0</v>
      </c>
      <c r="U30" s="328"/>
      <c r="V30" s="161">
        <f t="shared" si="8"/>
        <v>0</v>
      </c>
      <c r="W30" s="162">
        <f t="shared" si="9"/>
        <v>0</v>
      </c>
      <c r="X30" s="89"/>
      <c r="Y30" s="82">
        <v>22</v>
      </c>
      <c r="Z30" s="123"/>
      <c r="AA30" s="123"/>
      <c r="AB30" s="223">
        <f t="shared" si="10"/>
        <v>0</v>
      </c>
      <c r="AC30" s="123"/>
      <c r="AD30" s="223">
        <f t="shared" si="11"/>
        <v>0</v>
      </c>
      <c r="AE30" s="327">
        <f t="shared" si="12"/>
        <v>0</v>
      </c>
      <c r="AF30" s="328"/>
      <c r="AG30" s="161">
        <f t="shared" si="13"/>
        <v>0</v>
      </c>
      <c r="AH30" s="162">
        <f t="shared" si="14"/>
        <v>0</v>
      </c>
      <c r="AI30" s="126"/>
      <c r="AJ30" s="82">
        <v>22</v>
      </c>
      <c r="AK30" s="123"/>
      <c r="AL30" s="123"/>
      <c r="AM30" s="223">
        <f t="shared" si="15"/>
        <v>0</v>
      </c>
      <c r="AN30" s="123"/>
      <c r="AO30" s="223">
        <f t="shared" si="16"/>
        <v>0</v>
      </c>
      <c r="AP30" s="327">
        <f t="shared" si="17"/>
        <v>0</v>
      </c>
      <c r="AQ30" s="328"/>
      <c r="AR30" s="161">
        <f t="shared" si="18"/>
        <v>0</v>
      </c>
      <c r="AS30" s="162">
        <f t="shared" si="19"/>
        <v>0</v>
      </c>
      <c r="AT30" s="161"/>
      <c r="AU30" s="126"/>
      <c r="AV30" s="212">
        <f t="shared" si="20"/>
        <v>0</v>
      </c>
      <c r="AW30" s="203"/>
      <c r="AX30" s="216">
        <f t="shared" si="21"/>
        <v>0</v>
      </c>
      <c r="AY30" s="89"/>
      <c r="AZ30" s="89"/>
      <c r="BA30" s="89"/>
    </row>
    <row r="31" spans="2:53" x14ac:dyDescent="0.2">
      <c r="B31" s="82">
        <v>23</v>
      </c>
      <c r="C31" s="152"/>
      <c r="D31" s="123"/>
      <c r="E31" s="123"/>
      <c r="F31" s="223">
        <f t="shared" si="0"/>
        <v>0</v>
      </c>
      <c r="G31" s="123"/>
      <c r="H31" s="223">
        <f t="shared" si="1"/>
        <v>0</v>
      </c>
      <c r="I31" s="327">
        <f t="shared" si="2"/>
        <v>0</v>
      </c>
      <c r="J31" s="328"/>
      <c r="K31" s="161">
        <f t="shared" si="3"/>
        <v>0</v>
      </c>
      <c r="L31" s="162">
        <f t="shared" si="4"/>
        <v>0</v>
      </c>
      <c r="N31" s="82">
        <v>23</v>
      </c>
      <c r="O31" s="123"/>
      <c r="P31" s="123"/>
      <c r="Q31" s="223">
        <f t="shared" si="5"/>
        <v>0</v>
      </c>
      <c r="R31" s="123"/>
      <c r="S31" s="223">
        <f t="shared" si="6"/>
        <v>0</v>
      </c>
      <c r="T31" s="327">
        <f t="shared" si="7"/>
        <v>0</v>
      </c>
      <c r="U31" s="328"/>
      <c r="V31" s="161">
        <f t="shared" si="8"/>
        <v>0</v>
      </c>
      <c r="W31" s="162">
        <f t="shared" si="9"/>
        <v>0</v>
      </c>
      <c r="X31" s="89"/>
      <c r="Y31" s="82">
        <v>23</v>
      </c>
      <c r="Z31" s="123"/>
      <c r="AA31" s="123"/>
      <c r="AB31" s="223">
        <f t="shared" si="10"/>
        <v>0</v>
      </c>
      <c r="AC31" s="123"/>
      <c r="AD31" s="223">
        <f t="shared" si="11"/>
        <v>0</v>
      </c>
      <c r="AE31" s="327">
        <f t="shared" si="12"/>
        <v>0</v>
      </c>
      <c r="AF31" s="328"/>
      <c r="AG31" s="161">
        <f t="shared" si="13"/>
        <v>0</v>
      </c>
      <c r="AH31" s="162">
        <f t="shared" si="14"/>
        <v>0</v>
      </c>
      <c r="AI31" s="126"/>
      <c r="AJ31" s="82">
        <v>23</v>
      </c>
      <c r="AK31" s="123"/>
      <c r="AL31" s="123"/>
      <c r="AM31" s="223">
        <f t="shared" si="15"/>
        <v>0</v>
      </c>
      <c r="AN31" s="123"/>
      <c r="AO31" s="223">
        <f t="shared" si="16"/>
        <v>0</v>
      </c>
      <c r="AP31" s="327">
        <f t="shared" si="17"/>
        <v>0</v>
      </c>
      <c r="AQ31" s="328"/>
      <c r="AR31" s="161">
        <f t="shared" si="18"/>
        <v>0</v>
      </c>
      <c r="AS31" s="162">
        <f t="shared" si="19"/>
        <v>0</v>
      </c>
      <c r="AT31" s="161"/>
      <c r="AU31" s="126"/>
      <c r="AV31" s="213">
        <f t="shared" si="20"/>
        <v>0</v>
      </c>
      <c r="AW31" s="204"/>
      <c r="AX31" s="216">
        <f t="shared" si="21"/>
        <v>0</v>
      </c>
      <c r="AY31" s="89"/>
      <c r="AZ31" s="89"/>
      <c r="BA31" s="89"/>
    </row>
    <row r="32" spans="2:53" x14ac:dyDescent="0.2">
      <c r="B32" s="82">
        <v>24</v>
      </c>
      <c r="C32" s="152"/>
      <c r="D32" s="123"/>
      <c r="E32" s="123"/>
      <c r="F32" s="223">
        <f t="shared" si="0"/>
        <v>0</v>
      </c>
      <c r="G32" s="123"/>
      <c r="H32" s="223">
        <f t="shared" si="1"/>
        <v>0</v>
      </c>
      <c r="I32" s="327">
        <f t="shared" si="2"/>
        <v>0</v>
      </c>
      <c r="J32" s="328"/>
      <c r="K32" s="161">
        <f t="shared" si="3"/>
        <v>0</v>
      </c>
      <c r="L32" s="162">
        <f t="shared" si="4"/>
        <v>0</v>
      </c>
      <c r="N32" s="82">
        <v>24</v>
      </c>
      <c r="O32" s="123"/>
      <c r="P32" s="123"/>
      <c r="Q32" s="223">
        <f t="shared" si="5"/>
        <v>0</v>
      </c>
      <c r="R32" s="123"/>
      <c r="S32" s="223">
        <f t="shared" si="6"/>
        <v>0</v>
      </c>
      <c r="T32" s="327">
        <f t="shared" si="7"/>
        <v>0</v>
      </c>
      <c r="U32" s="328"/>
      <c r="V32" s="161">
        <f t="shared" si="8"/>
        <v>0</v>
      </c>
      <c r="W32" s="162">
        <f t="shared" si="9"/>
        <v>0</v>
      </c>
      <c r="X32" s="89"/>
      <c r="Y32" s="82">
        <v>24</v>
      </c>
      <c r="Z32" s="123"/>
      <c r="AA32" s="123"/>
      <c r="AB32" s="223">
        <f t="shared" si="10"/>
        <v>0</v>
      </c>
      <c r="AC32" s="123"/>
      <c r="AD32" s="223">
        <f t="shared" si="11"/>
        <v>0</v>
      </c>
      <c r="AE32" s="327">
        <f t="shared" si="12"/>
        <v>0</v>
      </c>
      <c r="AF32" s="328"/>
      <c r="AG32" s="161">
        <f t="shared" si="13"/>
        <v>0</v>
      </c>
      <c r="AH32" s="162">
        <f t="shared" si="14"/>
        <v>0</v>
      </c>
      <c r="AI32" s="126"/>
      <c r="AJ32" s="82">
        <v>24</v>
      </c>
      <c r="AK32" s="123"/>
      <c r="AL32" s="123"/>
      <c r="AM32" s="223">
        <f t="shared" si="15"/>
        <v>0</v>
      </c>
      <c r="AN32" s="123"/>
      <c r="AO32" s="223">
        <f t="shared" si="16"/>
        <v>0</v>
      </c>
      <c r="AP32" s="327">
        <f t="shared" si="17"/>
        <v>0</v>
      </c>
      <c r="AQ32" s="328"/>
      <c r="AR32" s="161">
        <f t="shared" si="18"/>
        <v>0</v>
      </c>
      <c r="AS32" s="162">
        <f t="shared" si="19"/>
        <v>0</v>
      </c>
      <c r="AT32" s="161"/>
      <c r="AU32" s="126"/>
      <c r="AV32" s="212">
        <f t="shared" si="20"/>
        <v>0</v>
      </c>
      <c r="AW32" s="203"/>
      <c r="AX32" s="216">
        <f t="shared" si="21"/>
        <v>0</v>
      </c>
      <c r="AY32" s="89"/>
      <c r="AZ32" s="89"/>
      <c r="BA32" s="89"/>
    </row>
    <row r="33" spans="2:53" x14ac:dyDescent="0.2">
      <c r="B33" s="82">
        <v>25</v>
      </c>
      <c r="C33" s="152"/>
      <c r="D33" s="123"/>
      <c r="E33" s="123"/>
      <c r="F33" s="223">
        <f t="shared" si="0"/>
        <v>0</v>
      </c>
      <c r="G33" s="123"/>
      <c r="H33" s="223">
        <f t="shared" si="1"/>
        <v>0</v>
      </c>
      <c r="I33" s="327">
        <f t="shared" si="2"/>
        <v>0</v>
      </c>
      <c r="J33" s="328"/>
      <c r="K33" s="161">
        <f t="shared" si="3"/>
        <v>0</v>
      </c>
      <c r="L33" s="162">
        <f t="shared" si="4"/>
        <v>0</v>
      </c>
      <c r="N33" s="82">
        <v>25</v>
      </c>
      <c r="O33" s="123"/>
      <c r="P33" s="123"/>
      <c r="Q33" s="223">
        <f t="shared" si="5"/>
        <v>0</v>
      </c>
      <c r="R33" s="123"/>
      <c r="S33" s="223">
        <f t="shared" si="6"/>
        <v>0</v>
      </c>
      <c r="T33" s="327">
        <f t="shared" si="7"/>
        <v>0</v>
      </c>
      <c r="U33" s="328"/>
      <c r="V33" s="161">
        <f t="shared" si="8"/>
        <v>0</v>
      </c>
      <c r="W33" s="162">
        <f t="shared" si="9"/>
        <v>0</v>
      </c>
      <c r="X33" s="89"/>
      <c r="Y33" s="82">
        <v>25</v>
      </c>
      <c r="Z33" s="123"/>
      <c r="AA33" s="123"/>
      <c r="AB33" s="223">
        <f t="shared" si="10"/>
        <v>0</v>
      </c>
      <c r="AC33" s="123"/>
      <c r="AD33" s="223">
        <f t="shared" si="11"/>
        <v>0</v>
      </c>
      <c r="AE33" s="327">
        <f t="shared" si="12"/>
        <v>0</v>
      </c>
      <c r="AF33" s="328"/>
      <c r="AG33" s="161">
        <f t="shared" si="13"/>
        <v>0</v>
      </c>
      <c r="AH33" s="162">
        <f t="shared" si="14"/>
        <v>0</v>
      </c>
      <c r="AI33" s="126"/>
      <c r="AJ33" s="82">
        <v>25</v>
      </c>
      <c r="AK33" s="123"/>
      <c r="AL33" s="123"/>
      <c r="AM33" s="223">
        <f t="shared" si="15"/>
        <v>0</v>
      </c>
      <c r="AN33" s="123"/>
      <c r="AO33" s="223">
        <f t="shared" si="16"/>
        <v>0</v>
      </c>
      <c r="AP33" s="327">
        <f t="shared" si="17"/>
        <v>0</v>
      </c>
      <c r="AQ33" s="328"/>
      <c r="AR33" s="161">
        <f t="shared" si="18"/>
        <v>0</v>
      </c>
      <c r="AS33" s="162">
        <f t="shared" si="19"/>
        <v>0</v>
      </c>
      <c r="AT33" s="161"/>
      <c r="AU33" s="126"/>
      <c r="AV33" s="213">
        <f t="shared" si="20"/>
        <v>0</v>
      </c>
      <c r="AW33" s="204"/>
      <c r="AX33" s="216">
        <f t="shared" si="21"/>
        <v>0</v>
      </c>
      <c r="AY33" s="89"/>
      <c r="AZ33" s="89"/>
      <c r="BA33" s="89"/>
    </row>
    <row r="34" spans="2:53" x14ac:dyDescent="0.2">
      <c r="B34" s="82">
        <v>26</v>
      </c>
      <c r="C34" s="152"/>
      <c r="D34" s="123"/>
      <c r="E34" s="123"/>
      <c r="F34" s="223">
        <f t="shared" si="0"/>
        <v>0</v>
      </c>
      <c r="G34" s="123"/>
      <c r="H34" s="223">
        <f t="shared" si="1"/>
        <v>0</v>
      </c>
      <c r="I34" s="327">
        <f t="shared" si="2"/>
        <v>0</v>
      </c>
      <c r="J34" s="328"/>
      <c r="K34" s="161">
        <f t="shared" si="3"/>
        <v>0</v>
      </c>
      <c r="L34" s="162">
        <f t="shared" si="4"/>
        <v>0</v>
      </c>
      <c r="N34" s="82">
        <v>26</v>
      </c>
      <c r="O34" s="123"/>
      <c r="P34" s="123"/>
      <c r="Q34" s="223">
        <f t="shared" si="5"/>
        <v>0</v>
      </c>
      <c r="R34" s="123"/>
      <c r="S34" s="223">
        <f t="shared" si="6"/>
        <v>0</v>
      </c>
      <c r="T34" s="327">
        <f t="shared" si="7"/>
        <v>0</v>
      </c>
      <c r="U34" s="328"/>
      <c r="V34" s="161">
        <f t="shared" si="8"/>
        <v>0</v>
      </c>
      <c r="W34" s="162">
        <f t="shared" si="9"/>
        <v>0</v>
      </c>
      <c r="X34" s="89"/>
      <c r="Y34" s="82">
        <v>26</v>
      </c>
      <c r="Z34" s="123"/>
      <c r="AA34" s="123"/>
      <c r="AB34" s="223">
        <f t="shared" si="10"/>
        <v>0</v>
      </c>
      <c r="AC34" s="123"/>
      <c r="AD34" s="223">
        <f t="shared" si="11"/>
        <v>0</v>
      </c>
      <c r="AE34" s="327">
        <f t="shared" si="12"/>
        <v>0</v>
      </c>
      <c r="AF34" s="328"/>
      <c r="AG34" s="161">
        <f t="shared" si="13"/>
        <v>0</v>
      </c>
      <c r="AH34" s="162">
        <f t="shared" si="14"/>
        <v>0</v>
      </c>
      <c r="AI34" s="126"/>
      <c r="AJ34" s="82">
        <v>26</v>
      </c>
      <c r="AK34" s="123"/>
      <c r="AL34" s="123"/>
      <c r="AM34" s="223">
        <f t="shared" si="15"/>
        <v>0</v>
      </c>
      <c r="AN34" s="123"/>
      <c r="AO34" s="223">
        <f t="shared" si="16"/>
        <v>0</v>
      </c>
      <c r="AP34" s="327">
        <f t="shared" si="17"/>
        <v>0</v>
      </c>
      <c r="AQ34" s="328"/>
      <c r="AR34" s="161">
        <f t="shared" si="18"/>
        <v>0</v>
      </c>
      <c r="AS34" s="162">
        <f t="shared" si="19"/>
        <v>0</v>
      </c>
      <c r="AT34" s="161"/>
      <c r="AU34" s="126"/>
      <c r="AV34" s="212">
        <f t="shared" si="20"/>
        <v>0</v>
      </c>
      <c r="AW34" s="203"/>
      <c r="AX34" s="216">
        <f t="shared" si="21"/>
        <v>0</v>
      </c>
      <c r="AY34" s="89"/>
      <c r="AZ34" s="89"/>
      <c r="BA34" s="89"/>
    </row>
    <row r="35" spans="2:53" x14ac:dyDescent="0.2">
      <c r="B35" s="82">
        <v>27</v>
      </c>
      <c r="C35" s="152"/>
      <c r="D35" s="123"/>
      <c r="E35" s="123"/>
      <c r="F35" s="223">
        <f t="shared" si="0"/>
        <v>0</v>
      </c>
      <c r="G35" s="123"/>
      <c r="H35" s="223">
        <f t="shared" si="1"/>
        <v>0</v>
      </c>
      <c r="I35" s="327">
        <f t="shared" si="2"/>
        <v>0</v>
      </c>
      <c r="J35" s="328"/>
      <c r="K35" s="161">
        <f t="shared" si="3"/>
        <v>0</v>
      </c>
      <c r="L35" s="162">
        <f t="shared" si="4"/>
        <v>0</v>
      </c>
      <c r="N35" s="82">
        <v>27</v>
      </c>
      <c r="O35" s="123"/>
      <c r="P35" s="123"/>
      <c r="Q35" s="223">
        <f t="shared" si="5"/>
        <v>0</v>
      </c>
      <c r="R35" s="123"/>
      <c r="S35" s="223">
        <f t="shared" si="6"/>
        <v>0</v>
      </c>
      <c r="T35" s="327">
        <f t="shared" si="7"/>
        <v>0</v>
      </c>
      <c r="U35" s="328"/>
      <c r="V35" s="161">
        <f t="shared" si="8"/>
        <v>0</v>
      </c>
      <c r="W35" s="162">
        <f t="shared" si="9"/>
        <v>0</v>
      </c>
      <c r="X35" s="89"/>
      <c r="Y35" s="82">
        <v>27</v>
      </c>
      <c r="Z35" s="123"/>
      <c r="AA35" s="123"/>
      <c r="AB35" s="223">
        <f t="shared" si="10"/>
        <v>0</v>
      </c>
      <c r="AC35" s="123"/>
      <c r="AD35" s="223">
        <f t="shared" si="11"/>
        <v>0</v>
      </c>
      <c r="AE35" s="327">
        <f t="shared" si="12"/>
        <v>0</v>
      </c>
      <c r="AF35" s="328"/>
      <c r="AG35" s="161">
        <f t="shared" si="13"/>
        <v>0</v>
      </c>
      <c r="AH35" s="162">
        <f t="shared" si="14"/>
        <v>0</v>
      </c>
      <c r="AI35" s="126"/>
      <c r="AJ35" s="82">
        <v>27</v>
      </c>
      <c r="AK35" s="123"/>
      <c r="AL35" s="123"/>
      <c r="AM35" s="223">
        <f t="shared" si="15"/>
        <v>0</v>
      </c>
      <c r="AN35" s="123"/>
      <c r="AO35" s="223">
        <f t="shared" si="16"/>
        <v>0</v>
      </c>
      <c r="AP35" s="327">
        <f t="shared" si="17"/>
        <v>0</v>
      </c>
      <c r="AQ35" s="328"/>
      <c r="AR35" s="161">
        <f t="shared" si="18"/>
        <v>0</v>
      </c>
      <c r="AS35" s="162">
        <f t="shared" si="19"/>
        <v>0</v>
      </c>
      <c r="AT35" s="161"/>
      <c r="AU35" s="126"/>
      <c r="AV35" s="212">
        <f t="shared" si="20"/>
        <v>0</v>
      </c>
      <c r="AW35" s="203"/>
      <c r="AX35" s="216">
        <f t="shared" si="21"/>
        <v>0</v>
      </c>
      <c r="AY35" s="89"/>
      <c r="AZ35" s="89"/>
      <c r="BA35" s="89"/>
    </row>
    <row r="36" spans="2:53" x14ac:dyDescent="0.2">
      <c r="B36" s="82">
        <v>28</v>
      </c>
      <c r="C36" s="152"/>
      <c r="D36" s="123"/>
      <c r="E36" s="123"/>
      <c r="F36" s="223">
        <f t="shared" si="0"/>
        <v>0</v>
      </c>
      <c r="G36" s="123"/>
      <c r="H36" s="223">
        <f t="shared" si="1"/>
        <v>0</v>
      </c>
      <c r="I36" s="327">
        <f t="shared" si="2"/>
        <v>0</v>
      </c>
      <c r="J36" s="328"/>
      <c r="K36" s="161">
        <f t="shared" si="3"/>
        <v>0</v>
      </c>
      <c r="L36" s="162">
        <f t="shared" si="4"/>
        <v>0</v>
      </c>
      <c r="N36" s="82">
        <v>28</v>
      </c>
      <c r="O36" s="123"/>
      <c r="P36" s="123"/>
      <c r="Q36" s="223">
        <f t="shared" si="5"/>
        <v>0</v>
      </c>
      <c r="R36" s="123"/>
      <c r="S36" s="223">
        <f t="shared" si="6"/>
        <v>0</v>
      </c>
      <c r="T36" s="327">
        <f t="shared" si="7"/>
        <v>0</v>
      </c>
      <c r="U36" s="328"/>
      <c r="V36" s="161">
        <f t="shared" si="8"/>
        <v>0</v>
      </c>
      <c r="W36" s="162">
        <f t="shared" si="9"/>
        <v>0</v>
      </c>
      <c r="X36" s="89"/>
      <c r="Y36" s="82">
        <v>28</v>
      </c>
      <c r="Z36" s="123"/>
      <c r="AA36" s="123"/>
      <c r="AB36" s="223">
        <f t="shared" si="10"/>
        <v>0</v>
      </c>
      <c r="AC36" s="123"/>
      <c r="AD36" s="223">
        <f t="shared" si="11"/>
        <v>0</v>
      </c>
      <c r="AE36" s="327">
        <f t="shared" si="12"/>
        <v>0</v>
      </c>
      <c r="AF36" s="328"/>
      <c r="AG36" s="161">
        <f t="shared" si="13"/>
        <v>0</v>
      </c>
      <c r="AH36" s="162">
        <f t="shared" si="14"/>
        <v>0</v>
      </c>
      <c r="AI36" s="126"/>
      <c r="AJ36" s="82">
        <v>28</v>
      </c>
      <c r="AK36" s="123"/>
      <c r="AL36" s="123"/>
      <c r="AM36" s="223">
        <f t="shared" si="15"/>
        <v>0</v>
      </c>
      <c r="AN36" s="123"/>
      <c r="AO36" s="223">
        <f t="shared" si="16"/>
        <v>0</v>
      </c>
      <c r="AP36" s="327">
        <f t="shared" si="17"/>
        <v>0</v>
      </c>
      <c r="AQ36" s="328"/>
      <c r="AR36" s="161">
        <f t="shared" si="18"/>
        <v>0</v>
      </c>
      <c r="AS36" s="162">
        <f t="shared" si="19"/>
        <v>0</v>
      </c>
      <c r="AT36" s="161"/>
      <c r="AU36" s="126"/>
      <c r="AV36" s="213">
        <f t="shared" si="20"/>
        <v>0</v>
      </c>
      <c r="AW36" s="204"/>
      <c r="AX36" s="216">
        <f t="shared" si="21"/>
        <v>0</v>
      </c>
      <c r="AY36" s="89"/>
      <c r="AZ36" s="89"/>
      <c r="BA36" s="89"/>
    </row>
    <row r="37" spans="2:53" x14ac:dyDescent="0.2">
      <c r="B37" s="82">
        <v>29</v>
      </c>
      <c r="C37" s="152"/>
      <c r="D37" s="123"/>
      <c r="E37" s="123"/>
      <c r="F37" s="223">
        <f t="shared" si="0"/>
        <v>0</v>
      </c>
      <c r="G37" s="123"/>
      <c r="H37" s="223">
        <f t="shared" si="1"/>
        <v>0</v>
      </c>
      <c r="I37" s="327">
        <f t="shared" si="2"/>
        <v>0</v>
      </c>
      <c r="J37" s="328"/>
      <c r="K37" s="161">
        <f t="shared" si="3"/>
        <v>0</v>
      </c>
      <c r="L37" s="162">
        <f t="shared" si="4"/>
        <v>0</v>
      </c>
      <c r="N37" s="82">
        <v>29</v>
      </c>
      <c r="O37" s="123"/>
      <c r="P37" s="123"/>
      <c r="Q37" s="223">
        <f t="shared" si="5"/>
        <v>0</v>
      </c>
      <c r="R37" s="123"/>
      <c r="S37" s="223">
        <f t="shared" si="6"/>
        <v>0</v>
      </c>
      <c r="T37" s="327">
        <f t="shared" si="7"/>
        <v>0</v>
      </c>
      <c r="U37" s="328"/>
      <c r="V37" s="161">
        <f t="shared" si="8"/>
        <v>0</v>
      </c>
      <c r="W37" s="162">
        <f t="shared" si="9"/>
        <v>0</v>
      </c>
      <c r="X37" s="89"/>
      <c r="Y37" s="82">
        <v>29</v>
      </c>
      <c r="Z37" s="123"/>
      <c r="AA37" s="123"/>
      <c r="AB37" s="223">
        <f t="shared" si="10"/>
        <v>0</v>
      </c>
      <c r="AC37" s="123"/>
      <c r="AD37" s="223">
        <f t="shared" si="11"/>
        <v>0</v>
      </c>
      <c r="AE37" s="327">
        <f t="shared" si="12"/>
        <v>0</v>
      </c>
      <c r="AF37" s="328"/>
      <c r="AG37" s="161">
        <f t="shared" si="13"/>
        <v>0</v>
      </c>
      <c r="AH37" s="162">
        <f t="shared" si="14"/>
        <v>0</v>
      </c>
      <c r="AI37" s="126"/>
      <c r="AJ37" s="82">
        <v>29</v>
      </c>
      <c r="AK37" s="123"/>
      <c r="AL37" s="123"/>
      <c r="AM37" s="223">
        <f t="shared" si="15"/>
        <v>0</v>
      </c>
      <c r="AN37" s="123"/>
      <c r="AO37" s="223">
        <f t="shared" si="16"/>
        <v>0</v>
      </c>
      <c r="AP37" s="327">
        <f t="shared" si="17"/>
        <v>0</v>
      </c>
      <c r="AQ37" s="328"/>
      <c r="AR37" s="161">
        <f t="shared" si="18"/>
        <v>0</v>
      </c>
      <c r="AS37" s="162">
        <f t="shared" si="19"/>
        <v>0</v>
      </c>
      <c r="AT37" s="161"/>
      <c r="AU37" s="126"/>
      <c r="AV37" s="212">
        <f t="shared" si="20"/>
        <v>0</v>
      </c>
      <c r="AW37" s="203"/>
      <c r="AX37" s="216">
        <f t="shared" si="21"/>
        <v>0</v>
      </c>
      <c r="AY37" s="89"/>
      <c r="AZ37" s="89"/>
      <c r="BA37" s="89"/>
    </row>
    <row r="38" spans="2:53" x14ac:dyDescent="0.2">
      <c r="B38" s="82">
        <v>30</v>
      </c>
      <c r="C38" s="152"/>
      <c r="D38" s="123"/>
      <c r="E38" s="123"/>
      <c r="F38" s="223">
        <f t="shared" si="0"/>
        <v>0</v>
      </c>
      <c r="G38" s="123"/>
      <c r="H38" s="223">
        <f t="shared" si="1"/>
        <v>0</v>
      </c>
      <c r="I38" s="327">
        <f t="shared" si="2"/>
        <v>0</v>
      </c>
      <c r="J38" s="328"/>
      <c r="K38" s="161">
        <f t="shared" si="3"/>
        <v>0</v>
      </c>
      <c r="L38" s="162">
        <f t="shared" si="4"/>
        <v>0</v>
      </c>
      <c r="N38" s="82">
        <v>30</v>
      </c>
      <c r="O38" s="123"/>
      <c r="P38" s="123"/>
      <c r="Q38" s="223">
        <f t="shared" si="5"/>
        <v>0</v>
      </c>
      <c r="R38" s="123"/>
      <c r="S38" s="223">
        <f t="shared" si="6"/>
        <v>0</v>
      </c>
      <c r="T38" s="327">
        <f t="shared" si="7"/>
        <v>0</v>
      </c>
      <c r="U38" s="328"/>
      <c r="V38" s="161">
        <f t="shared" si="8"/>
        <v>0</v>
      </c>
      <c r="W38" s="162">
        <f t="shared" si="9"/>
        <v>0</v>
      </c>
      <c r="X38" s="89"/>
      <c r="Y38" s="82">
        <v>30</v>
      </c>
      <c r="Z38" s="123"/>
      <c r="AA38" s="123"/>
      <c r="AB38" s="223">
        <f t="shared" si="10"/>
        <v>0</v>
      </c>
      <c r="AC38" s="123"/>
      <c r="AD38" s="223">
        <f t="shared" si="11"/>
        <v>0</v>
      </c>
      <c r="AE38" s="327">
        <f t="shared" si="12"/>
        <v>0</v>
      </c>
      <c r="AF38" s="328"/>
      <c r="AG38" s="161">
        <f t="shared" si="13"/>
        <v>0</v>
      </c>
      <c r="AH38" s="162">
        <f t="shared" si="14"/>
        <v>0</v>
      </c>
      <c r="AI38" s="126"/>
      <c r="AJ38" s="82">
        <v>30</v>
      </c>
      <c r="AK38" s="123"/>
      <c r="AL38" s="123"/>
      <c r="AM38" s="223">
        <f t="shared" si="15"/>
        <v>0</v>
      </c>
      <c r="AN38" s="123"/>
      <c r="AO38" s="223">
        <f t="shared" si="16"/>
        <v>0</v>
      </c>
      <c r="AP38" s="327">
        <f t="shared" si="17"/>
        <v>0</v>
      </c>
      <c r="AQ38" s="328"/>
      <c r="AR38" s="161">
        <f t="shared" si="18"/>
        <v>0</v>
      </c>
      <c r="AS38" s="162">
        <f t="shared" si="19"/>
        <v>0</v>
      </c>
      <c r="AT38" s="161"/>
      <c r="AU38" s="126"/>
      <c r="AV38" s="212">
        <f t="shared" si="20"/>
        <v>0</v>
      </c>
      <c r="AW38" s="203"/>
      <c r="AX38" s="216">
        <f t="shared" si="21"/>
        <v>0</v>
      </c>
      <c r="AY38" s="89"/>
      <c r="AZ38" s="89"/>
      <c r="BA38" s="89"/>
    </row>
    <row r="39" spans="2:53" x14ac:dyDescent="0.2">
      <c r="B39" s="82">
        <v>31</v>
      </c>
      <c r="C39" s="152"/>
      <c r="D39" s="123"/>
      <c r="E39" s="123"/>
      <c r="F39" s="223">
        <f t="shared" si="0"/>
        <v>0</v>
      </c>
      <c r="G39" s="123"/>
      <c r="H39" s="223">
        <f t="shared" si="1"/>
        <v>0</v>
      </c>
      <c r="I39" s="327">
        <f t="shared" si="2"/>
        <v>0</v>
      </c>
      <c r="J39" s="328"/>
      <c r="K39" s="161">
        <f t="shared" si="3"/>
        <v>0</v>
      </c>
      <c r="L39" s="162">
        <f t="shared" si="4"/>
        <v>0</v>
      </c>
      <c r="N39" s="82">
        <v>31</v>
      </c>
      <c r="O39" s="123"/>
      <c r="P39" s="123"/>
      <c r="Q39" s="223">
        <f t="shared" si="5"/>
        <v>0</v>
      </c>
      <c r="R39" s="123"/>
      <c r="S39" s="223">
        <f t="shared" si="6"/>
        <v>0</v>
      </c>
      <c r="T39" s="327">
        <f t="shared" si="7"/>
        <v>0</v>
      </c>
      <c r="U39" s="328"/>
      <c r="V39" s="161">
        <f t="shared" si="8"/>
        <v>0</v>
      </c>
      <c r="W39" s="162">
        <f t="shared" si="9"/>
        <v>0</v>
      </c>
      <c r="X39" s="89"/>
      <c r="Y39" s="82">
        <v>31</v>
      </c>
      <c r="Z39" s="123"/>
      <c r="AA39" s="123"/>
      <c r="AB39" s="223">
        <f t="shared" si="10"/>
        <v>0</v>
      </c>
      <c r="AC39" s="123"/>
      <c r="AD39" s="223">
        <f t="shared" si="11"/>
        <v>0</v>
      </c>
      <c r="AE39" s="327">
        <f t="shared" si="12"/>
        <v>0</v>
      </c>
      <c r="AF39" s="328"/>
      <c r="AG39" s="161">
        <f t="shared" si="13"/>
        <v>0</v>
      </c>
      <c r="AH39" s="162">
        <f t="shared" si="14"/>
        <v>0</v>
      </c>
      <c r="AI39" s="126"/>
      <c r="AJ39" s="82">
        <v>31</v>
      </c>
      <c r="AK39" s="123"/>
      <c r="AL39" s="123"/>
      <c r="AM39" s="223">
        <f t="shared" si="15"/>
        <v>0</v>
      </c>
      <c r="AN39" s="123"/>
      <c r="AO39" s="223">
        <f t="shared" si="16"/>
        <v>0</v>
      </c>
      <c r="AP39" s="327">
        <f t="shared" si="17"/>
        <v>0</v>
      </c>
      <c r="AQ39" s="328"/>
      <c r="AR39" s="161">
        <f t="shared" si="18"/>
        <v>0</v>
      </c>
      <c r="AS39" s="162">
        <f t="shared" si="19"/>
        <v>0</v>
      </c>
      <c r="AT39" s="161"/>
      <c r="AU39" s="126"/>
      <c r="AV39" s="213">
        <f t="shared" si="20"/>
        <v>0</v>
      </c>
      <c r="AW39" s="204"/>
      <c r="AX39" s="216">
        <f t="shared" si="21"/>
        <v>0</v>
      </c>
      <c r="AY39" s="89"/>
      <c r="AZ39" s="89"/>
      <c r="BA39" s="89"/>
    </row>
    <row r="40" spans="2:53" x14ac:dyDescent="0.2">
      <c r="B40" s="82">
        <v>32</v>
      </c>
      <c r="C40" s="152"/>
      <c r="D40" s="123"/>
      <c r="E40" s="123"/>
      <c r="F40" s="223">
        <f t="shared" si="0"/>
        <v>0</v>
      </c>
      <c r="G40" s="123"/>
      <c r="H40" s="223">
        <f t="shared" si="1"/>
        <v>0</v>
      </c>
      <c r="I40" s="327">
        <f t="shared" si="2"/>
        <v>0</v>
      </c>
      <c r="J40" s="328"/>
      <c r="K40" s="161">
        <f t="shared" si="3"/>
        <v>0</v>
      </c>
      <c r="L40" s="162">
        <f t="shared" si="4"/>
        <v>0</v>
      </c>
      <c r="N40" s="82">
        <v>32</v>
      </c>
      <c r="O40" s="123"/>
      <c r="P40" s="123"/>
      <c r="Q40" s="223">
        <f t="shared" si="5"/>
        <v>0</v>
      </c>
      <c r="R40" s="123"/>
      <c r="S40" s="223">
        <f t="shared" si="6"/>
        <v>0</v>
      </c>
      <c r="T40" s="327">
        <f t="shared" si="7"/>
        <v>0</v>
      </c>
      <c r="U40" s="328"/>
      <c r="V40" s="161">
        <f t="shared" si="8"/>
        <v>0</v>
      </c>
      <c r="W40" s="162">
        <f t="shared" si="9"/>
        <v>0</v>
      </c>
      <c r="X40" s="89"/>
      <c r="Y40" s="82">
        <v>32</v>
      </c>
      <c r="Z40" s="123"/>
      <c r="AA40" s="123"/>
      <c r="AB40" s="223">
        <f t="shared" si="10"/>
        <v>0</v>
      </c>
      <c r="AC40" s="123"/>
      <c r="AD40" s="223">
        <f t="shared" si="11"/>
        <v>0</v>
      </c>
      <c r="AE40" s="327">
        <f t="shared" si="12"/>
        <v>0</v>
      </c>
      <c r="AF40" s="328"/>
      <c r="AG40" s="161">
        <f t="shared" si="13"/>
        <v>0</v>
      </c>
      <c r="AH40" s="162">
        <f t="shared" si="14"/>
        <v>0</v>
      </c>
      <c r="AI40" s="126"/>
      <c r="AJ40" s="82">
        <v>32</v>
      </c>
      <c r="AK40" s="123"/>
      <c r="AL40" s="123"/>
      <c r="AM40" s="223">
        <f t="shared" si="15"/>
        <v>0</v>
      </c>
      <c r="AN40" s="123"/>
      <c r="AO40" s="223">
        <f t="shared" si="16"/>
        <v>0</v>
      </c>
      <c r="AP40" s="327">
        <f t="shared" si="17"/>
        <v>0</v>
      </c>
      <c r="AQ40" s="328"/>
      <c r="AR40" s="161">
        <f t="shared" si="18"/>
        <v>0</v>
      </c>
      <c r="AS40" s="162">
        <f t="shared" si="19"/>
        <v>0</v>
      </c>
      <c r="AT40" s="161"/>
      <c r="AU40" s="126"/>
      <c r="AV40" s="212">
        <f t="shared" si="20"/>
        <v>0</v>
      </c>
      <c r="AW40" s="203"/>
      <c r="AX40" s="216">
        <f t="shared" si="21"/>
        <v>0</v>
      </c>
      <c r="AY40" s="89"/>
      <c r="AZ40" s="89"/>
      <c r="BA40" s="89"/>
    </row>
    <row r="41" spans="2:53" x14ac:dyDescent="0.2">
      <c r="B41" s="82">
        <v>33</v>
      </c>
      <c r="C41" s="152"/>
      <c r="D41" s="123"/>
      <c r="E41" s="123"/>
      <c r="F41" s="223">
        <f t="shared" si="0"/>
        <v>0</v>
      </c>
      <c r="G41" s="123"/>
      <c r="H41" s="223">
        <f t="shared" si="1"/>
        <v>0</v>
      </c>
      <c r="I41" s="327">
        <f t="shared" si="2"/>
        <v>0</v>
      </c>
      <c r="J41" s="328"/>
      <c r="K41" s="161">
        <f t="shared" si="3"/>
        <v>0</v>
      </c>
      <c r="L41" s="162">
        <f t="shared" si="4"/>
        <v>0</v>
      </c>
      <c r="N41" s="82">
        <v>33</v>
      </c>
      <c r="O41" s="123"/>
      <c r="P41" s="123"/>
      <c r="Q41" s="223">
        <f t="shared" si="5"/>
        <v>0</v>
      </c>
      <c r="R41" s="123"/>
      <c r="S41" s="223">
        <f t="shared" si="6"/>
        <v>0</v>
      </c>
      <c r="T41" s="327">
        <f t="shared" si="7"/>
        <v>0</v>
      </c>
      <c r="U41" s="328"/>
      <c r="V41" s="161">
        <f t="shared" si="8"/>
        <v>0</v>
      </c>
      <c r="W41" s="162">
        <f t="shared" si="9"/>
        <v>0</v>
      </c>
      <c r="X41" s="89"/>
      <c r="Y41" s="82">
        <v>33</v>
      </c>
      <c r="Z41" s="123"/>
      <c r="AA41" s="123"/>
      <c r="AB41" s="223">
        <f t="shared" si="10"/>
        <v>0</v>
      </c>
      <c r="AC41" s="123"/>
      <c r="AD41" s="223">
        <f t="shared" si="11"/>
        <v>0</v>
      </c>
      <c r="AE41" s="327">
        <f t="shared" si="12"/>
        <v>0</v>
      </c>
      <c r="AF41" s="328"/>
      <c r="AG41" s="161">
        <f t="shared" si="13"/>
        <v>0</v>
      </c>
      <c r="AH41" s="162">
        <f t="shared" si="14"/>
        <v>0</v>
      </c>
      <c r="AI41" s="126"/>
      <c r="AJ41" s="82">
        <v>33</v>
      </c>
      <c r="AK41" s="123"/>
      <c r="AL41" s="123"/>
      <c r="AM41" s="223">
        <f t="shared" si="15"/>
        <v>0</v>
      </c>
      <c r="AN41" s="123"/>
      <c r="AO41" s="223">
        <f t="shared" si="16"/>
        <v>0</v>
      </c>
      <c r="AP41" s="327">
        <f t="shared" si="17"/>
        <v>0</v>
      </c>
      <c r="AQ41" s="328"/>
      <c r="AR41" s="161">
        <f t="shared" si="18"/>
        <v>0</v>
      </c>
      <c r="AS41" s="162">
        <f t="shared" si="19"/>
        <v>0</v>
      </c>
      <c r="AT41" s="161"/>
      <c r="AU41" s="126"/>
      <c r="AV41" s="213">
        <f t="shared" si="20"/>
        <v>0</v>
      </c>
      <c r="AW41" s="204"/>
      <c r="AX41" s="216">
        <f t="shared" si="21"/>
        <v>0</v>
      </c>
      <c r="AY41" s="89"/>
      <c r="AZ41" s="89"/>
      <c r="BA41" s="89"/>
    </row>
    <row r="42" spans="2:53" x14ac:dyDescent="0.2">
      <c r="B42" s="82">
        <v>34</v>
      </c>
      <c r="C42" s="152"/>
      <c r="D42" s="123"/>
      <c r="E42" s="123"/>
      <c r="F42" s="223">
        <f t="shared" si="0"/>
        <v>0</v>
      </c>
      <c r="G42" s="123"/>
      <c r="H42" s="223">
        <f t="shared" si="1"/>
        <v>0</v>
      </c>
      <c r="I42" s="327">
        <f t="shared" si="2"/>
        <v>0</v>
      </c>
      <c r="J42" s="328"/>
      <c r="K42" s="161">
        <f t="shared" si="3"/>
        <v>0</v>
      </c>
      <c r="L42" s="162">
        <f t="shared" si="4"/>
        <v>0</v>
      </c>
      <c r="N42" s="82">
        <v>34</v>
      </c>
      <c r="O42" s="123"/>
      <c r="P42" s="123"/>
      <c r="Q42" s="223">
        <f t="shared" si="5"/>
        <v>0</v>
      </c>
      <c r="R42" s="123"/>
      <c r="S42" s="223">
        <f t="shared" si="6"/>
        <v>0</v>
      </c>
      <c r="T42" s="327">
        <f t="shared" si="7"/>
        <v>0</v>
      </c>
      <c r="U42" s="328"/>
      <c r="V42" s="161">
        <f t="shared" si="8"/>
        <v>0</v>
      </c>
      <c r="W42" s="162">
        <f t="shared" si="9"/>
        <v>0</v>
      </c>
      <c r="X42" s="89"/>
      <c r="Y42" s="82">
        <v>34</v>
      </c>
      <c r="Z42" s="123"/>
      <c r="AA42" s="123"/>
      <c r="AB42" s="223">
        <f t="shared" si="10"/>
        <v>0</v>
      </c>
      <c r="AC42" s="123"/>
      <c r="AD42" s="223">
        <f t="shared" si="11"/>
        <v>0</v>
      </c>
      <c r="AE42" s="327">
        <f t="shared" si="12"/>
        <v>0</v>
      </c>
      <c r="AF42" s="328"/>
      <c r="AG42" s="161">
        <f t="shared" si="13"/>
        <v>0</v>
      </c>
      <c r="AH42" s="162">
        <f t="shared" si="14"/>
        <v>0</v>
      </c>
      <c r="AI42" s="126"/>
      <c r="AJ42" s="82">
        <v>34</v>
      </c>
      <c r="AK42" s="123"/>
      <c r="AL42" s="123"/>
      <c r="AM42" s="223">
        <f t="shared" si="15"/>
        <v>0</v>
      </c>
      <c r="AN42" s="123"/>
      <c r="AO42" s="223">
        <f t="shared" si="16"/>
        <v>0</v>
      </c>
      <c r="AP42" s="327">
        <f t="shared" si="17"/>
        <v>0</v>
      </c>
      <c r="AQ42" s="328"/>
      <c r="AR42" s="161">
        <f t="shared" si="18"/>
        <v>0</v>
      </c>
      <c r="AS42" s="162">
        <f t="shared" si="19"/>
        <v>0</v>
      </c>
      <c r="AT42" s="161"/>
      <c r="AU42" s="126"/>
      <c r="AV42" s="212">
        <f t="shared" si="20"/>
        <v>0</v>
      </c>
      <c r="AW42" s="203"/>
      <c r="AX42" s="216">
        <f t="shared" si="21"/>
        <v>0</v>
      </c>
      <c r="AY42" s="89"/>
      <c r="AZ42" s="89"/>
      <c r="BA42" s="89"/>
    </row>
    <row r="43" spans="2:53" x14ac:dyDescent="0.2">
      <c r="B43" s="82">
        <v>35</v>
      </c>
      <c r="C43" s="152"/>
      <c r="D43" s="123"/>
      <c r="E43" s="123"/>
      <c r="F43" s="223">
        <f t="shared" si="0"/>
        <v>0</v>
      </c>
      <c r="G43" s="123"/>
      <c r="H43" s="223">
        <f t="shared" si="1"/>
        <v>0</v>
      </c>
      <c r="I43" s="327">
        <f t="shared" si="2"/>
        <v>0</v>
      </c>
      <c r="J43" s="328"/>
      <c r="K43" s="161">
        <f t="shared" si="3"/>
        <v>0</v>
      </c>
      <c r="L43" s="162">
        <f t="shared" si="4"/>
        <v>0</v>
      </c>
      <c r="N43" s="82">
        <v>35</v>
      </c>
      <c r="O43" s="123"/>
      <c r="P43" s="123"/>
      <c r="Q43" s="223">
        <f t="shared" si="5"/>
        <v>0</v>
      </c>
      <c r="R43" s="123"/>
      <c r="S43" s="223">
        <f t="shared" si="6"/>
        <v>0</v>
      </c>
      <c r="T43" s="327">
        <f t="shared" si="7"/>
        <v>0</v>
      </c>
      <c r="U43" s="328"/>
      <c r="V43" s="161">
        <f t="shared" si="8"/>
        <v>0</v>
      </c>
      <c r="W43" s="162">
        <f t="shared" si="9"/>
        <v>0</v>
      </c>
      <c r="X43" s="89"/>
      <c r="Y43" s="82">
        <v>35</v>
      </c>
      <c r="Z43" s="123"/>
      <c r="AA43" s="123"/>
      <c r="AB43" s="223">
        <f t="shared" si="10"/>
        <v>0</v>
      </c>
      <c r="AC43" s="123"/>
      <c r="AD43" s="223">
        <f t="shared" si="11"/>
        <v>0</v>
      </c>
      <c r="AE43" s="327">
        <f t="shared" si="12"/>
        <v>0</v>
      </c>
      <c r="AF43" s="328"/>
      <c r="AG43" s="161">
        <f t="shared" si="13"/>
        <v>0</v>
      </c>
      <c r="AH43" s="162">
        <f t="shared" si="14"/>
        <v>0</v>
      </c>
      <c r="AI43" s="126"/>
      <c r="AJ43" s="82">
        <v>35</v>
      </c>
      <c r="AK43" s="123"/>
      <c r="AL43" s="123"/>
      <c r="AM43" s="223">
        <f t="shared" si="15"/>
        <v>0</v>
      </c>
      <c r="AN43" s="123"/>
      <c r="AO43" s="223">
        <f t="shared" si="16"/>
        <v>0</v>
      </c>
      <c r="AP43" s="327">
        <f t="shared" si="17"/>
        <v>0</v>
      </c>
      <c r="AQ43" s="328"/>
      <c r="AR43" s="161">
        <f t="shared" si="18"/>
        <v>0</v>
      </c>
      <c r="AS43" s="162">
        <f t="shared" si="19"/>
        <v>0</v>
      </c>
      <c r="AT43" s="161"/>
      <c r="AU43" s="126"/>
      <c r="AV43" s="213">
        <f t="shared" si="20"/>
        <v>0</v>
      </c>
      <c r="AW43" s="204"/>
      <c r="AX43" s="216">
        <f t="shared" si="21"/>
        <v>0</v>
      </c>
      <c r="AY43" s="89"/>
      <c r="AZ43" s="89"/>
      <c r="BA43" s="89"/>
    </row>
    <row r="44" spans="2:53" x14ac:dyDescent="0.2">
      <c r="B44" s="82">
        <v>36</v>
      </c>
      <c r="C44" s="152"/>
      <c r="D44" s="123"/>
      <c r="E44" s="123"/>
      <c r="F44" s="223">
        <f t="shared" si="0"/>
        <v>0</v>
      </c>
      <c r="G44" s="123"/>
      <c r="H44" s="223">
        <f>F44-G44</f>
        <v>0</v>
      </c>
      <c r="I44" s="327">
        <f t="shared" si="2"/>
        <v>0</v>
      </c>
      <c r="J44" s="328"/>
      <c r="K44" s="161">
        <f t="shared" si="3"/>
        <v>0</v>
      </c>
      <c r="L44" s="162">
        <f t="shared" si="4"/>
        <v>0</v>
      </c>
      <c r="N44" s="82">
        <v>36</v>
      </c>
      <c r="O44" s="123"/>
      <c r="P44" s="123"/>
      <c r="Q44" s="223">
        <f t="shared" si="5"/>
        <v>0</v>
      </c>
      <c r="R44" s="123"/>
      <c r="S44" s="223">
        <f>Q44-R44</f>
        <v>0</v>
      </c>
      <c r="T44" s="327">
        <f t="shared" si="7"/>
        <v>0</v>
      </c>
      <c r="U44" s="328"/>
      <c r="V44" s="161">
        <f t="shared" si="8"/>
        <v>0</v>
      </c>
      <c r="W44" s="162">
        <f t="shared" si="9"/>
        <v>0</v>
      </c>
      <c r="X44" s="89"/>
      <c r="Y44" s="82">
        <v>36</v>
      </c>
      <c r="Z44" s="123"/>
      <c r="AA44" s="123"/>
      <c r="AB44" s="223">
        <f t="shared" si="10"/>
        <v>0</v>
      </c>
      <c r="AC44" s="123"/>
      <c r="AD44" s="223">
        <f>AB44-AC44</f>
        <v>0</v>
      </c>
      <c r="AE44" s="327">
        <f t="shared" si="12"/>
        <v>0</v>
      </c>
      <c r="AF44" s="328"/>
      <c r="AG44" s="161">
        <f t="shared" si="13"/>
        <v>0</v>
      </c>
      <c r="AH44" s="162">
        <f t="shared" si="14"/>
        <v>0</v>
      </c>
      <c r="AI44" s="126"/>
      <c r="AJ44" s="82">
        <v>36</v>
      </c>
      <c r="AK44" s="123"/>
      <c r="AL44" s="123"/>
      <c r="AM44" s="223">
        <f t="shared" si="15"/>
        <v>0</v>
      </c>
      <c r="AN44" s="123"/>
      <c r="AO44" s="223">
        <f>AM44-AN44</f>
        <v>0</v>
      </c>
      <c r="AP44" s="327">
        <f t="shared" si="17"/>
        <v>0</v>
      </c>
      <c r="AQ44" s="328"/>
      <c r="AR44" s="161">
        <f t="shared" si="18"/>
        <v>0</v>
      </c>
      <c r="AS44" s="162">
        <f t="shared" si="19"/>
        <v>0</v>
      </c>
      <c r="AT44" s="161"/>
      <c r="AU44" s="126"/>
      <c r="AV44" s="212">
        <f t="shared" si="20"/>
        <v>0</v>
      </c>
      <c r="AW44" s="203"/>
      <c r="AX44" s="216">
        <f t="shared" si="21"/>
        <v>0</v>
      </c>
      <c r="AY44" s="89"/>
      <c r="AZ44" s="89"/>
      <c r="BA44" s="89"/>
    </row>
    <row r="45" spans="2:53" x14ac:dyDescent="0.2">
      <c r="B45" s="82">
        <v>37</v>
      </c>
      <c r="C45" s="152"/>
      <c r="D45" s="123"/>
      <c r="E45" s="123"/>
      <c r="F45" s="223">
        <f t="shared" si="0"/>
        <v>0</v>
      </c>
      <c r="G45" s="123"/>
      <c r="H45" s="223">
        <f t="shared" si="1"/>
        <v>0</v>
      </c>
      <c r="I45" s="327">
        <f t="shared" si="2"/>
        <v>0</v>
      </c>
      <c r="J45" s="328"/>
      <c r="K45" s="161">
        <f t="shared" si="3"/>
        <v>0</v>
      </c>
      <c r="L45" s="162">
        <f t="shared" si="4"/>
        <v>0</v>
      </c>
      <c r="N45" s="82">
        <v>37</v>
      </c>
      <c r="O45" s="123"/>
      <c r="P45" s="123"/>
      <c r="Q45" s="223">
        <f t="shared" si="5"/>
        <v>0</v>
      </c>
      <c r="R45" s="123"/>
      <c r="S45" s="223">
        <f t="shared" ref="S45:S52" si="22">Q45-R45</f>
        <v>0</v>
      </c>
      <c r="T45" s="327">
        <f t="shared" si="7"/>
        <v>0</v>
      </c>
      <c r="U45" s="328"/>
      <c r="V45" s="161">
        <f t="shared" si="8"/>
        <v>0</v>
      </c>
      <c r="W45" s="162">
        <f t="shared" si="9"/>
        <v>0</v>
      </c>
      <c r="X45" s="89"/>
      <c r="Y45" s="82">
        <v>37</v>
      </c>
      <c r="Z45" s="123"/>
      <c r="AA45" s="123"/>
      <c r="AB45" s="223">
        <f t="shared" si="10"/>
        <v>0</v>
      </c>
      <c r="AC45" s="123"/>
      <c r="AD45" s="223">
        <f t="shared" ref="AD45:AD52" si="23">AB45-AC45</f>
        <v>0</v>
      </c>
      <c r="AE45" s="327">
        <f t="shared" si="12"/>
        <v>0</v>
      </c>
      <c r="AF45" s="328"/>
      <c r="AG45" s="161">
        <f t="shared" si="13"/>
        <v>0</v>
      </c>
      <c r="AH45" s="162">
        <f t="shared" si="14"/>
        <v>0</v>
      </c>
      <c r="AI45" s="126"/>
      <c r="AJ45" s="82">
        <v>37</v>
      </c>
      <c r="AK45" s="123"/>
      <c r="AL45" s="123"/>
      <c r="AM45" s="223">
        <f t="shared" si="15"/>
        <v>0</v>
      </c>
      <c r="AN45" s="123"/>
      <c r="AO45" s="223">
        <f t="shared" ref="AO45:AO52" si="24">AM45-AN45</f>
        <v>0</v>
      </c>
      <c r="AP45" s="327">
        <f t="shared" si="17"/>
        <v>0</v>
      </c>
      <c r="AQ45" s="328"/>
      <c r="AR45" s="161">
        <f t="shared" si="18"/>
        <v>0</v>
      </c>
      <c r="AS45" s="162">
        <f t="shared" si="19"/>
        <v>0</v>
      </c>
      <c r="AT45" s="161"/>
      <c r="AU45" s="126"/>
      <c r="AV45" s="213">
        <f t="shared" si="20"/>
        <v>0</v>
      </c>
      <c r="AW45" s="204"/>
      <c r="AX45" s="216">
        <f t="shared" si="21"/>
        <v>0</v>
      </c>
      <c r="AY45" s="89"/>
      <c r="AZ45" s="89"/>
      <c r="BA45" s="89"/>
    </row>
    <row r="46" spans="2:53" x14ac:dyDescent="0.2">
      <c r="B46" s="82">
        <v>38</v>
      </c>
      <c r="C46" s="152"/>
      <c r="D46" s="123"/>
      <c r="E46" s="123"/>
      <c r="F46" s="223">
        <f t="shared" si="0"/>
        <v>0</v>
      </c>
      <c r="G46" s="123"/>
      <c r="H46" s="223">
        <f t="shared" si="1"/>
        <v>0</v>
      </c>
      <c r="I46" s="327">
        <f t="shared" si="2"/>
        <v>0</v>
      </c>
      <c r="J46" s="328"/>
      <c r="K46" s="161">
        <f t="shared" si="3"/>
        <v>0</v>
      </c>
      <c r="L46" s="162">
        <f t="shared" si="4"/>
        <v>0</v>
      </c>
      <c r="N46" s="82">
        <v>38</v>
      </c>
      <c r="O46" s="123"/>
      <c r="P46" s="123"/>
      <c r="Q46" s="223">
        <f t="shared" si="5"/>
        <v>0</v>
      </c>
      <c r="R46" s="123"/>
      <c r="S46" s="223">
        <f t="shared" si="22"/>
        <v>0</v>
      </c>
      <c r="T46" s="327">
        <f t="shared" si="7"/>
        <v>0</v>
      </c>
      <c r="U46" s="328"/>
      <c r="V46" s="161">
        <f t="shared" si="8"/>
        <v>0</v>
      </c>
      <c r="W46" s="162">
        <f t="shared" si="9"/>
        <v>0</v>
      </c>
      <c r="X46" s="89"/>
      <c r="Y46" s="82">
        <v>38</v>
      </c>
      <c r="Z46" s="123"/>
      <c r="AA46" s="123"/>
      <c r="AB46" s="223">
        <f t="shared" si="10"/>
        <v>0</v>
      </c>
      <c r="AC46" s="123"/>
      <c r="AD46" s="223">
        <f t="shared" si="23"/>
        <v>0</v>
      </c>
      <c r="AE46" s="327">
        <f t="shared" si="12"/>
        <v>0</v>
      </c>
      <c r="AF46" s="328"/>
      <c r="AG46" s="161">
        <f t="shared" si="13"/>
        <v>0</v>
      </c>
      <c r="AH46" s="162">
        <f t="shared" si="14"/>
        <v>0</v>
      </c>
      <c r="AI46" s="126"/>
      <c r="AJ46" s="82">
        <v>38</v>
      </c>
      <c r="AK46" s="123"/>
      <c r="AL46" s="123"/>
      <c r="AM46" s="223">
        <f t="shared" si="15"/>
        <v>0</v>
      </c>
      <c r="AN46" s="123"/>
      <c r="AO46" s="223">
        <f t="shared" si="24"/>
        <v>0</v>
      </c>
      <c r="AP46" s="327">
        <f t="shared" si="17"/>
        <v>0</v>
      </c>
      <c r="AQ46" s="328"/>
      <c r="AR46" s="161">
        <f t="shared" si="18"/>
        <v>0</v>
      </c>
      <c r="AS46" s="162">
        <f t="shared" si="19"/>
        <v>0</v>
      </c>
      <c r="AT46" s="161"/>
      <c r="AU46" s="126"/>
      <c r="AV46" s="212">
        <f t="shared" si="20"/>
        <v>0</v>
      </c>
      <c r="AW46" s="203"/>
      <c r="AX46" s="216">
        <f t="shared" si="21"/>
        <v>0</v>
      </c>
      <c r="AY46" s="89"/>
      <c r="AZ46" s="89"/>
      <c r="BA46" s="89"/>
    </row>
    <row r="47" spans="2:53" x14ac:dyDescent="0.2">
      <c r="B47" s="82">
        <v>39</v>
      </c>
      <c r="C47" s="152"/>
      <c r="D47" s="123"/>
      <c r="E47" s="123"/>
      <c r="F47" s="223">
        <f t="shared" si="0"/>
        <v>0</v>
      </c>
      <c r="G47" s="123"/>
      <c r="H47" s="223">
        <f t="shared" si="1"/>
        <v>0</v>
      </c>
      <c r="I47" s="327">
        <f t="shared" si="2"/>
        <v>0</v>
      </c>
      <c r="J47" s="328"/>
      <c r="K47" s="161">
        <f t="shared" si="3"/>
        <v>0</v>
      </c>
      <c r="L47" s="162">
        <f t="shared" si="4"/>
        <v>0</v>
      </c>
      <c r="N47" s="82">
        <v>39</v>
      </c>
      <c r="O47" s="123"/>
      <c r="P47" s="123"/>
      <c r="Q47" s="223">
        <f t="shared" si="5"/>
        <v>0</v>
      </c>
      <c r="R47" s="123"/>
      <c r="S47" s="223">
        <f t="shared" si="22"/>
        <v>0</v>
      </c>
      <c r="T47" s="327">
        <f t="shared" si="7"/>
        <v>0</v>
      </c>
      <c r="U47" s="328"/>
      <c r="V47" s="161">
        <f t="shared" si="8"/>
        <v>0</v>
      </c>
      <c r="W47" s="162">
        <f t="shared" si="9"/>
        <v>0</v>
      </c>
      <c r="X47" s="89"/>
      <c r="Y47" s="82">
        <v>39</v>
      </c>
      <c r="Z47" s="123"/>
      <c r="AA47" s="123"/>
      <c r="AB47" s="223">
        <f t="shared" si="10"/>
        <v>0</v>
      </c>
      <c r="AC47" s="123"/>
      <c r="AD47" s="223">
        <f t="shared" si="23"/>
        <v>0</v>
      </c>
      <c r="AE47" s="327">
        <f t="shared" si="12"/>
        <v>0</v>
      </c>
      <c r="AF47" s="328"/>
      <c r="AG47" s="161">
        <f t="shared" si="13"/>
        <v>0</v>
      </c>
      <c r="AH47" s="162">
        <f t="shared" si="14"/>
        <v>0</v>
      </c>
      <c r="AI47" s="126"/>
      <c r="AJ47" s="82">
        <v>39</v>
      </c>
      <c r="AK47" s="123"/>
      <c r="AL47" s="123"/>
      <c r="AM47" s="223">
        <f t="shared" si="15"/>
        <v>0</v>
      </c>
      <c r="AN47" s="123"/>
      <c r="AO47" s="223">
        <f t="shared" si="24"/>
        <v>0</v>
      </c>
      <c r="AP47" s="327">
        <f t="shared" si="17"/>
        <v>0</v>
      </c>
      <c r="AQ47" s="328"/>
      <c r="AR47" s="161">
        <f t="shared" si="18"/>
        <v>0</v>
      </c>
      <c r="AS47" s="162">
        <f t="shared" si="19"/>
        <v>0</v>
      </c>
      <c r="AT47" s="161"/>
      <c r="AU47" s="126"/>
      <c r="AV47" s="213">
        <f t="shared" si="20"/>
        <v>0</v>
      </c>
      <c r="AW47" s="204"/>
      <c r="AX47" s="216">
        <f t="shared" si="21"/>
        <v>0</v>
      </c>
      <c r="AY47" s="89"/>
      <c r="AZ47" s="89"/>
      <c r="BA47" s="89"/>
    </row>
    <row r="48" spans="2:53" x14ac:dyDescent="0.2">
      <c r="B48" s="82">
        <v>40</v>
      </c>
      <c r="C48" s="152"/>
      <c r="D48" s="123"/>
      <c r="E48" s="123"/>
      <c r="F48" s="223">
        <f t="shared" si="0"/>
        <v>0</v>
      </c>
      <c r="G48" s="123"/>
      <c r="H48" s="223">
        <f t="shared" si="1"/>
        <v>0</v>
      </c>
      <c r="I48" s="327">
        <f t="shared" si="2"/>
        <v>0</v>
      </c>
      <c r="J48" s="328"/>
      <c r="K48" s="161">
        <f t="shared" si="3"/>
        <v>0</v>
      </c>
      <c r="L48" s="162">
        <f t="shared" si="4"/>
        <v>0</v>
      </c>
      <c r="N48" s="82">
        <v>40</v>
      </c>
      <c r="O48" s="123"/>
      <c r="P48" s="123"/>
      <c r="Q48" s="223">
        <f t="shared" si="5"/>
        <v>0</v>
      </c>
      <c r="R48" s="123"/>
      <c r="S48" s="223">
        <f t="shared" si="22"/>
        <v>0</v>
      </c>
      <c r="T48" s="327">
        <f t="shared" si="7"/>
        <v>0</v>
      </c>
      <c r="U48" s="328"/>
      <c r="V48" s="161">
        <f t="shared" si="8"/>
        <v>0</v>
      </c>
      <c r="W48" s="162">
        <f t="shared" si="9"/>
        <v>0</v>
      </c>
      <c r="X48" s="89"/>
      <c r="Y48" s="82">
        <v>40</v>
      </c>
      <c r="Z48" s="123"/>
      <c r="AA48" s="123"/>
      <c r="AB48" s="223">
        <f t="shared" si="10"/>
        <v>0</v>
      </c>
      <c r="AC48" s="123"/>
      <c r="AD48" s="223">
        <f t="shared" si="23"/>
        <v>0</v>
      </c>
      <c r="AE48" s="327">
        <f t="shared" si="12"/>
        <v>0</v>
      </c>
      <c r="AF48" s="328"/>
      <c r="AG48" s="161">
        <f t="shared" si="13"/>
        <v>0</v>
      </c>
      <c r="AH48" s="162">
        <f t="shared" si="14"/>
        <v>0</v>
      </c>
      <c r="AI48" s="126"/>
      <c r="AJ48" s="82">
        <v>40</v>
      </c>
      <c r="AK48" s="123"/>
      <c r="AL48" s="123"/>
      <c r="AM48" s="223">
        <f t="shared" si="15"/>
        <v>0</v>
      </c>
      <c r="AN48" s="123"/>
      <c r="AO48" s="223">
        <f t="shared" si="24"/>
        <v>0</v>
      </c>
      <c r="AP48" s="327">
        <f t="shared" si="17"/>
        <v>0</v>
      </c>
      <c r="AQ48" s="328"/>
      <c r="AR48" s="161">
        <f t="shared" si="18"/>
        <v>0</v>
      </c>
      <c r="AS48" s="162">
        <f t="shared" si="19"/>
        <v>0</v>
      </c>
      <c r="AT48" s="161"/>
      <c r="AU48" s="126"/>
      <c r="AV48" s="212">
        <f t="shared" si="20"/>
        <v>0</v>
      </c>
      <c r="AW48" s="203"/>
      <c r="AX48" s="216">
        <f t="shared" si="21"/>
        <v>0</v>
      </c>
      <c r="AY48" s="89"/>
      <c r="AZ48" s="89"/>
      <c r="BA48" s="89"/>
    </row>
    <row r="49" spans="1:53" x14ac:dyDescent="0.2">
      <c r="B49" s="82">
        <v>41</v>
      </c>
      <c r="C49" s="152"/>
      <c r="D49" s="123"/>
      <c r="E49" s="123"/>
      <c r="F49" s="223">
        <f t="shared" si="0"/>
        <v>0</v>
      </c>
      <c r="G49" s="123"/>
      <c r="H49" s="223">
        <f t="shared" si="1"/>
        <v>0</v>
      </c>
      <c r="I49" s="327">
        <f t="shared" si="2"/>
        <v>0</v>
      </c>
      <c r="J49" s="328"/>
      <c r="K49" s="161">
        <f t="shared" si="3"/>
        <v>0</v>
      </c>
      <c r="L49" s="162">
        <f t="shared" si="4"/>
        <v>0</v>
      </c>
      <c r="N49" s="82">
        <v>41</v>
      </c>
      <c r="O49" s="123"/>
      <c r="P49" s="123"/>
      <c r="Q49" s="223">
        <f t="shared" si="5"/>
        <v>0</v>
      </c>
      <c r="R49" s="123"/>
      <c r="S49" s="223">
        <f t="shared" si="22"/>
        <v>0</v>
      </c>
      <c r="T49" s="327">
        <f t="shared" si="7"/>
        <v>0</v>
      </c>
      <c r="U49" s="328"/>
      <c r="V49" s="161">
        <f t="shared" si="8"/>
        <v>0</v>
      </c>
      <c r="W49" s="162">
        <f t="shared" si="9"/>
        <v>0</v>
      </c>
      <c r="X49" s="89"/>
      <c r="Y49" s="82">
        <v>41</v>
      </c>
      <c r="Z49" s="123"/>
      <c r="AA49" s="123"/>
      <c r="AB49" s="223">
        <f t="shared" si="10"/>
        <v>0</v>
      </c>
      <c r="AC49" s="123"/>
      <c r="AD49" s="223">
        <f t="shared" si="23"/>
        <v>0</v>
      </c>
      <c r="AE49" s="327">
        <f t="shared" si="12"/>
        <v>0</v>
      </c>
      <c r="AF49" s="328"/>
      <c r="AG49" s="161">
        <f t="shared" si="13"/>
        <v>0</v>
      </c>
      <c r="AH49" s="162">
        <f t="shared" si="14"/>
        <v>0</v>
      </c>
      <c r="AI49" s="126"/>
      <c r="AJ49" s="82">
        <v>41</v>
      </c>
      <c r="AK49" s="123"/>
      <c r="AL49" s="123"/>
      <c r="AM49" s="223">
        <f t="shared" si="15"/>
        <v>0</v>
      </c>
      <c r="AN49" s="123"/>
      <c r="AO49" s="223">
        <f t="shared" si="24"/>
        <v>0</v>
      </c>
      <c r="AP49" s="327">
        <f t="shared" si="17"/>
        <v>0</v>
      </c>
      <c r="AQ49" s="328"/>
      <c r="AR49" s="161">
        <f t="shared" si="18"/>
        <v>0</v>
      </c>
      <c r="AS49" s="162">
        <f t="shared" si="19"/>
        <v>0</v>
      </c>
      <c r="AT49" s="161"/>
      <c r="AU49" s="126"/>
      <c r="AV49" s="212">
        <f t="shared" si="20"/>
        <v>0</v>
      </c>
      <c r="AW49" s="203"/>
      <c r="AX49" s="216">
        <f t="shared" si="21"/>
        <v>0</v>
      </c>
      <c r="AY49" s="89"/>
      <c r="AZ49" s="89"/>
      <c r="BA49" s="89"/>
    </row>
    <row r="50" spans="1:53" x14ac:dyDescent="0.2">
      <c r="B50" s="82">
        <v>42</v>
      </c>
      <c r="C50" s="152"/>
      <c r="D50" s="123"/>
      <c r="E50" s="123"/>
      <c r="F50" s="223">
        <f t="shared" si="0"/>
        <v>0</v>
      </c>
      <c r="G50" s="123"/>
      <c r="H50" s="223">
        <f t="shared" si="1"/>
        <v>0</v>
      </c>
      <c r="I50" s="327">
        <f t="shared" si="2"/>
        <v>0</v>
      </c>
      <c r="J50" s="328"/>
      <c r="K50" s="161">
        <f t="shared" si="3"/>
        <v>0</v>
      </c>
      <c r="L50" s="162">
        <f t="shared" si="4"/>
        <v>0</v>
      </c>
      <c r="N50" s="82">
        <v>42</v>
      </c>
      <c r="O50" s="123"/>
      <c r="P50" s="123"/>
      <c r="Q50" s="223">
        <f t="shared" si="5"/>
        <v>0</v>
      </c>
      <c r="R50" s="123"/>
      <c r="S50" s="223">
        <f t="shared" si="22"/>
        <v>0</v>
      </c>
      <c r="T50" s="327">
        <f t="shared" si="7"/>
        <v>0</v>
      </c>
      <c r="U50" s="328"/>
      <c r="V50" s="161">
        <f t="shared" si="8"/>
        <v>0</v>
      </c>
      <c r="W50" s="162">
        <f t="shared" si="9"/>
        <v>0</v>
      </c>
      <c r="X50" s="89"/>
      <c r="Y50" s="82">
        <v>42</v>
      </c>
      <c r="Z50" s="123"/>
      <c r="AA50" s="123"/>
      <c r="AB50" s="223">
        <f t="shared" si="10"/>
        <v>0</v>
      </c>
      <c r="AC50" s="123"/>
      <c r="AD50" s="223">
        <f t="shared" si="23"/>
        <v>0</v>
      </c>
      <c r="AE50" s="327">
        <f t="shared" si="12"/>
        <v>0</v>
      </c>
      <c r="AF50" s="328"/>
      <c r="AG50" s="161">
        <f t="shared" si="13"/>
        <v>0</v>
      </c>
      <c r="AH50" s="162">
        <f t="shared" si="14"/>
        <v>0</v>
      </c>
      <c r="AI50" s="126"/>
      <c r="AJ50" s="82">
        <v>42</v>
      </c>
      <c r="AK50" s="123"/>
      <c r="AL50" s="123"/>
      <c r="AM50" s="223">
        <f t="shared" si="15"/>
        <v>0</v>
      </c>
      <c r="AN50" s="123"/>
      <c r="AO50" s="223">
        <f t="shared" si="24"/>
        <v>0</v>
      </c>
      <c r="AP50" s="327">
        <f t="shared" si="17"/>
        <v>0</v>
      </c>
      <c r="AQ50" s="328"/>
      <c r="AR50" s="161">
        <f t="shared" si="18"/>
        <v>0</v>
      </c>
      <c r="AS50" s="162">
        <f t="shared" si="19"/>
        <v>0</v>
      </c>
      <c r="AT50" s="161"/>
      <c r="AU50" s="126"/>
      <c r="AV50" s="213">
        <f t="shared" si="20"/>
        <v>0</v>
      </c>
      <c r="AW50" s="204"/>
      <c r="AX50" s="216">
        <f t="shared" si="21"/>
        <v>0</v>
      </c>
      <c r="AY50" s="89"/>
      <c r="AZ50" s="89"/>
      <c r="BA50" s="89"/>
    </row>
    <row r="51" spans="1:53" x14ac:dyDescent="0.2">
      <c r="B51" s="82">
        <v>43</v>
      </c>
      <c r="C51" s="152"/>
      <c r="D51" s="123"/>
      <c r="E51" s="123"/>
      <c r="F51" s="223">
        <f t="shared" si="0"/>
        <v>0</v>
      </c>
      <c r="G51" s="123"/>
      <c r="H51" s="223">
        <f t="shared" si="1"/>
        <v>0</v>
      </c>
      <c r="I51" s="327">
        <f t="shared" si="2"/>
        <v>0</v>
      </c>
      <c r="J51" s="328"/>
      <c r="K51" s="161">
        <f t="shared" si="3"/>
        <v>0</v>
      </c>
      <c r="L51" s="162">
        <f t="shared" si="4"/>
        <v>0</v>
      </c>
      <c r="N51" s="82">
        <v>43</v>
      </c>
      <c r="O51" s="123"/>
      <c r="P51" s="123"/>
      <c r="Q51" s="223">
        <f t="shared" si="5"/>
        <v>0</v>
      </c>
      <c r="R51" s="123"/>
      <c r="S51" s="223">
        <f t="shared" si="22"/>
        <v>0</v>
      </c>
      <c r="T51" s="327">
        <f t="shared" si="7"/>
        <v>0</v>
      </c>
      <c r="U51" s="328"/>
      <c r="V51" s="161">
        <f t="shared" si="8"/>
        <v>0</v>
      </c>
      <c r="W51" s="162">
        <f t="shared" si="9"/>
        <v>0</v>
      </c>
      <c r="X51" s="89"/>
      <c r="Y51" s="82">
        <v>43</v>
      </c>
      <c r="Z51" s="123"/>
      <c r="AA51" s="123"/>
      <c r="AB51" s="223">
        <f t="shared" si="10"/>
        <v>0</v>
      </c>
      <c r="AC51" s="123"/>
      <c r="AD51" s="223">
        <f t="shared" si="23"/>
        <v>0</v>
      </c>
      <c r="AE51" s="327">
        <f t="shared" si="12"/>
        <v>0</v>
      </c>
      <c r="AF51" s="328"/>
      <c r="AG51" s="161">
        <f t="shared" si="13"/>
        <v>0</v>
      </c>
      <c r="AH51" s="162">
        <f t="shared" si="14"/>
        <v>0</v>
      </c>
      <c r="AI51" s="126"/>
      <c r="AJ51" s="82">
        <v>43</v>
      </c>
      <c r="AK51" s="123"/>
      <c r="AL51" s="123"/>
      <c r="AM51" s="223">
        <f t="shared" si="15"/>
        <v>0</v>
      </c>
      <c r="AN51" s="123"/>
      <c r="AO51" s="223">
        <f t="shared" si="24"/>
        <v>0</v>
      </c>
      <c r="AP51" s="327">
        <f t="shared" si="17"/>
        <v>0</v>
      </c>
      <c r="AQ51" s="328"/>
      <c r="AR51" s="161">
        <f t="shared" si="18"/>
        <v>0</v>
      </c>
      <c r="AS51" s="162">
        <f t="shared" si="19"/>
        <v>0</v>
      </c>
      <c r="AT51" s="161"/>
      <c r="AU51" s="126"/>
      <c r="AV51" s="212">
        <f t="shared" si="20"/>
        <v>0</v>
      </c>
      <c r="AW51" s="203"/>
      <c r="AX51" s="216">
        <f t="shared" si="21"/>
        <v>0</v>
      </c>
      <c r="AY51" s="89"/>
      <c r="AZ51" s="89"/>
      <c r="BA51" s="89"/>
    </row>
    <row r="52" spans="1:53" x14ac:dyDescent="0.2">
      <c r="B52" s="93">
        <v>44</v>
      </c>
      <c r="C52" s="153"/>
      <c r="D52" s="124"/>
      <c r="E52" s="124"/>
      <c r="F52" s="224">
        <f t="shared" si="0"/>
        <v>0</v>
      </c>
      <c r="G52" s="124"/>
      <c r="H52" s="224">
        <f t="shared" si="1"/>
        <v>0</v>
      </c>
      <c r="I52" s="329">
        <f t="shared" si="2"/>
        <v>0</v>
      </c>
      <c r="J52" s="330"/>
      <c r="K52" s="166">
        <f t="shared" si="3"/>
        <v>0</v>
      </c>
      <c r="L52" s="167">
        <f t="shared" si="4"/>
        <v>0</v>
      </c>
      <c r="N52" s="93">
        <v>44</v>
      </c>
      <c r="O52" s="124"/>
      <c r="P52" s="124"/>
      <c r="Q52" s="224">
        <f t="shared" si="5"/>
        <v>0</v>
      </c>
      <c r="R52" s="124"/>
      <c r="S52" s="224">
        <f t="shared" si="22"/>
        <v>0</v>
      </c>
      <c r="T52" s="329">
        <f t="shared" si="7"/>
        <v>0</v>
      </c>
      <c r="U52" s="330"/>
      <c r="V52" s="161">
        <f t="shared" si="8"/>
        <v>0</v>
      </c>
      <c r="W52" s="162">
        <f t="shared" si="9"/>
        <v>0</v>
      </c>
      <c r="X52" s="89"/>
      <c r="Y52" s="93">
        <v>44</v>
      </c>
      <c r="Z52" s="124"/>
      <c r="AA52" s="124"/>
      <c r="AB52" s="224">
        <f t="shared" si="10"/>
        <v>0</v>
      </c>
      <c r="AC52" s="124"/>
      <c r="AD52" s="224">
        <f t="shared" si="23"/>
        <v>0</v>
      </c>
      <c r="AE52" s="329">
        <f t="shared" si="12"/>
        <v>0</v>
      </c>
      <c r="AF52" s="330"/>
      <c r="AG52" s="161">
        <f t="shared" si="13"/>
        <v>0</v>
      </c>
      <c r="AH52" s="162">
        <f t="shared" si="14"/>
        <v>0</v>
      </c>
      <c r="AI52" s="126"/>
      <c r="AJ52" s="93">
        <v>44</v>
      </c>
      <c r="AK52" s="124"/>
      <c r="AL52" s="124"/>
      <c r="AM52" s="224">
        <f t="shared" si="15"/>
        <v>0</v>
      </c>
      <c r="AN52" s="124"/>
      <c r="AO52" s="224">
        <f t="shared" si="24"/>
        <v>0</v>
      </c>
      <c r="AP52" s="329">
        <f t="shared" si="17"/>
        <v>0</v>
      </c>
      <c r="AQ52" s="330"/>
      <c r="AR52" s="161">
        <f t="shared" si="18"/>
        <v>0</v>
      </c>
      <c r="AS52" s="162">
        <f t="shared" si="19"/>
        <v>0</v>
      </c>
      <c r="AT52" s="161"/>
      <c r="AU52" s="126"/>
      <c r="AV52" s="214">
        <f t="shared" si="20"/>
        <v>0</v>
      </c>
      <c r="AW52" s="198"/>
      <c r="AX52" s="216">
        <f t="shared" si="21"/>
        <v>0</v>
      </c>
      <c r="AY52" s="89"/>
      <c r="AZ52" s="89"/>
      <c r="BA52" s="89"/>
    </row>
    <row r="53" spans="1:53" ht="18" customHeight="1" thickBot="1" x14ac:dyDescent="0.3">
      <c r="B53" s="97" t="s">
        <v>105</v>
      </c>
      <c r="C53" s="154"/>
      <c r="D53" s="94"/>
      <c r="E53" s="95"/>
      <c r="F53" s="94"/>
      <c r="G53" s="96"/>
      <c r="H53" s="225">
        <f>SUM(K9:K52)</f>
        <v>0</v>
      </c>
      <c r="I53" s="296">
        <f>SUM(L9:L52)</f>
        <v>0</v>
      </c>
      <c r="J53" s="297"/>
      <c r="K53" s="163"/>
      <c r="L53" s="164"/>
      <c r="N53" s="97" t="s">
        <v>105</v>
      </c>
      <c r="O53" s="94"/>
      <c r="P53" s="95"/>
      <c r="Q53" s="94"/>
      <c r="R53" s="96"/>
      <c r="S53" s="225">
        <f>SUM(V9:V52)</f>
        <v>0</v>
      </c>
      <c r="T53" s="296">
        <f>SUM(W9:W52)</f>
        <v>0</v>
      </c>
      <c r="U53" s="297"/>
      <c r="V53" s="163"/>
      <c r="W53" s="164"/>
      <c r="X53" s="89"/>
      <c r="Y53" s="97" t="s">
        <v>105</v>
      </c>
      <c r="Z53" s="94"/>
      <c r="AA53" s="95"/>
      <c r="AB53" s="94"/>
      <c r="AC53" s="96"/>
      <c r="AD53" s="225">
        <f>SUM(AG9:AG52)</f>
        <v>0</v>
      </c>
      <c r="AE53" s="296">
        <f>SUM(AH9:AH52)</f>
        <v>0</v>
      </c>
      <c r="AF53" s="297"/>
      <c r="AG53" s="163"/>
      <c r="AH53" s="164"/>
      <c r="AI53" s="89"/>
      <c r="AJ53" s="97" t="s">
        <v>105</v>
      </c>
      <c r="AK53" s="94"/>
      <c r="AL53" s="95"/>
      <c r="AM53" s="94"/>
      <c r="AN53" s="96"/>
      <c r="AO53" s="225">
        <f>SUM(AR9:AR52)</f>
        <v>0</v>
      </c>
      <c r="AP53" s="296">
        <f>SUM(AS9:AS52)</f>
        <v>0</v>
      </c>
      <c r="AQ53" s="297"/>
      <c r="AR53" s="163"/>
      <c r="AS53" s="164"/>
      <c r="AT53" s="161"/>
      <c r="AV53" s="227" t="s">
        <v>156</v>
      </c>
      <c r="AW53" s="219"/>
      <c r="AX53" s="217">
        <f>SUM(AX9:AX52)</f>
        <v>0</v>
      </c>
      <c r="AY53" s="89"/>
      <c r="AZ53" s="89"/>
      <c r="BA53" s="89"/>
    </row>
    <row r="54" spans="1:53" x14ac:dyDescent="0.2">
      <c r="K54" s="161"/>
      <c r="L54" s="161"/>
      <c r="V54" s="161"/>
      <c r="W54" s="161"/>
      <c r="AG54" s="161"/>
      <c r="AH54" s="161"/>
      <c r="AR54" s="161"/>
      <c r="AS54" s="161"/>
      <c r="AT54" s="161"/>
    </row>
    <row r="55" spans="1:53" x14ac:dyDescent="0.2">
      <c r="K55" s="161"/>
      <c r="L55" s="161"/>
      <c r="V55" s="161"/>
      <c r="W55" s="161"/>
      <c r="AG55" s="161"/>
      <c r="AH55" s="161"/>
      <c r="AR55" s="161"/>
      <c r="AS55" s="161"/>
      <c r="AT55" s="161"/>
    </row>
    <row r="56" spans="1:53" ht="18" x14ac:dyDescent="0.25">
      <c r="B56" s="298" t="s">
        <v>164</v>
      </c>
      <c r="C56" s="298"/>
      <c r="D56" s="298"/>
      <c r="K56" s="161"/>
      <c r="L56" s="161"/>
      <c r="V56" s="161"/>
      <c r="W56" s="161"/>
      <c r="AG56" s="161"/>
      <c r="AH56" s="161"/>
      <c r="AR56" s="161"/>
      <c r="AS56" s="161"/>
      <c r="AT56" s="161"/>
    </row>
    <row r="57" spans="1:53" ht="18" x14ac:dyDescent="0.25">
      <c r="B57" s="252" t="s">
        <v>165</v>
      </c>
      <c r="C57" s="251"/>
      <c r="D57" s="251"/>
      <c r="K57" s="161"/>
      <c r="L57" s="161"/>
      <c r="V57" s="161"/>
      <c r="W57" s="161"/>
      <c r="AG57" s="161"/>
      <c r="AH57" s="161"/>
      <c r="AR57" s="161"/>
      <c r="AS57" s="161"/>
      <c r="AT57" s="161"/>
    </row>
    <row r="58" spans="1:53" ht="18" x14ac:dyDescent="0.25">
      <c r="A58" s="277">
        <v>1</v>
      </c>
      <c r="B58" s="278" t="str">
        <f>VLOOKUP(A58,A116:B117,2)</f>
        <v>Endmast 50 bis 120 kg</v>
      </c>
      <c r="C58" s="279"/>
      <c r="D58" s="280"/>
      <c r="E58" s="280"/>
      <c r="F58" s="281"/>
      <c r="K58" s="161"/>
      <c r="L58" s="161"/>
      <c r="V58" s="161"/>
      <c r="W58" s="161"/>
      <c r="Y58" s="81" t="str">
        <f>B58</f>
        <v>Endmast 50 bis 120 kg</v>
      </c>
      <c r="Z58" s="86"/>
      <c r="AA58" s="86"/>
      <c r="AB58" s="86"/>
      <c r="AG58" s="161"/>
      <c r="AH58" s="161"/>
      <c r="AR58" s="161"/>
      <c r="AS58" s="161"/>
      <c r="AT58" s="161"/>
    </row>
    <row r="59" spans="1:53" x14ac:dyDescent="0.2">
      <c r="K59" s="161"/>
      <c r="L59" s="161"/>
      <c r="V59" s="161"/>
      <c r="W59" s="161"/>
      <c r="AG59" s="161"/>
      <c r="AH59" s="161"/>
      <c r="AR59" s="161"/>
      <c r="AS59" s="161"/>
      <c r="AT59" s="161"/>
    </row>
    <row r="60" spans="1:53" ht="15.75" x14ac:dyDescent="0.25">
      <c r="B60" s="90" t="s">
        <v>167</v>
      </c>
      <c r="D60" s="88"/>
      <c r="E60" s="89"/>
      <c r="F60" s="89"/>
      <c r="G60" s="89"/>
      <c r="H60" s="98" t="s">
        <v>100</v>
      </c>
      <c r="I60" s="99">
        <f>IF($A$58=1,1.5,2.3)</f>
        <v>1.5</v>
      </c>
      <c r="J60" s="103" t="s">
        <v>99</v>
      </c>
      <c r="K60" s="161"/>
      <c r="L60" s="161"/>
      <c r="N60" s="90" t="s">
        <v>89</v>
      </c>
      <c r="O60" s="88"/>
      <c r="P60" s="89"/>
      <c r="Q60" s="89"/>
      <c r="R60" s="89"/>
      <c r="S60" s="98" t="s">
        <v>100</v>
      </c>
      <c r="T60" s="99">
        <f>IF($A$58=1,0.6,0.9)</f>
        <v>0.6</v>
      </c>
      <c r="U60" s="103" t="s">
        <v>99</v>
      </c>
      <c r="V60" s="161"/>
      <c r="W60" s="161"/>
      <c r="X60" s="89"/>
      <c r="Y60" s="90" t="s">
        <v>90</v>
      </c>
      <c r="Z60" s="88"/>
      <c r="AA60" s="89"/>
      <c r="AB60" s="89"/>
      <c r="AC60" s="89"/>
      <c r="AD60" s="98" t="s">
        <v>100</v>
      </c>
      <c r="AE60" s="107">
        <f>IF($A$58=1,1,1.5)</f>
        <v>1</v>
      </c>
      <c r="AF60" s="103" t="s">
        <v>99</v>
      </c>
      <c r="AG60" s="161"/>
      <c r="AH60" s="161"/>
      <c r="AI60" s="89"/>
      <c r="AJ60" s="90" t="s">
        <v>91</v>
      </c>
      <c r="AK60" s="88"/>
      <c r="AL60" s="89"/>
      <c r="AM60" s="89"/>
      <c r="AN60" s="89"/>
      <c r="AO60" s="98" t="s">
        <v>100</v>
      </c>
      <c r="AP60" s="107">
        <f>IF($A$58=1,0.5,0.8)</f>
        <v>0.5</v>
      </c>
      <c r="AQ60" s="103" t="s">
        <v>99</v>
      </c>
      <c r="AR60" s="161"/>
      <c r="AS60" s="161"/>
      <c r="AT60" s="161"/>
      <c r="AV60" s="90" t="s">
        <v>201</v>
      </c>
      <c r="AW60" s="193"/>
      <c r="AX60" s="193"/>
    </row>
    <row r="61" spans="1:53" ht="16.5" thickBot="1" x14ac:dyDescent="0.3">
      <c r="B61" s="87"/>
      <c r="D61" s="88"/>
      <c r="E61" s="89"/>
      <c r="F61" s="89"/>
      <c r="G61" s="89"/>
      <c r="H61" s="89"/>
      <c r="I61" s="89"/>
      <c r="J61" s="89"/>
      <c r="K61" s="165"/>
      <c r="L61" s="165"/>
      <c r="N61" s="87"/>
      <c r="O61" s="88"/>
      <c r="P61" s="89"/>
      <c r="Q61" s="89"/>
      <c r="R61" s="89"/>
      <c r="S61" s="89"/>
      <c r="T61" s="89"/>
      <c r="U61" s="89"/>
      <c r="V61" s="165"/>
      <c r="W61" s="165"/>
      <c r="X61" s="89"/>
      <c r="Y61" s="87"/>
      <c r="Z61" s="88"/>
      <c r="AA61" s="89"/>
      <c r="AB61" s="89"/>
      <c r="AC61" s="89"/>
      <c r="AD61" s="89"/>
      <c r="AE61" s="89"/>
      <c r="AF61" s="89"/>
      <c r="AG61" s="165"/>
      <c r="AH61" s="165"/>
      <c r="AI61" s="89"/>
      <c r="AJ61" s="87"/>
      <c r="AK61" s="88"/>
      <c r="AL61" s="89"/>
      <c r="AM61" s="89"/>
      <c r="AN61" s="89"/>
      <c r="AO61" s="89"/>
      <c r="AP61" s="89"/>
      <c r="AQ61" s="89"/>
      <c r="AR61" s="165"/>
      <c r="AS61" s="165"/>
      <c r="AT61" s="161"/>
      <c r="AV61" s="194"/>
      <c r="AW61" s="194"/>
      <c r="AX61" s="194"/>
    </row>
    <row r="62" spans="1:53" ht="51" customHeight="1" x14ac:dyDescent="0.2">
      <c r="B62" s="100" t="s">
        <v>96</v>
      </c>
      <c r="C62" s="149" t="s">
        <v>169</v>
      </c>
      <c r="D62" s="101" t="s">
        <v>92</v>
      </c>
      <c r="E62" s="101" t="s">
        <v>93</v>
      </c>
      <c r="F62" s="91" t="s">
        <v>94</v>
      </c>
      <c r="G62" s="92" t="s">
        <v>104</v>
      </c>
      <c r="H62" s="92" t="s">
        <v>97</v>
      </c>
      <c r="I62" s="286" t="s">
        <v>95</v>
      </c>
      <c r="J62" s="287"/>
      <c r="K62" s="157" t="s">
        <v>139</v>
      </c>
      <c r="L62" s="158" t="s">
        <v>140</v>
      </c>
      <c r="N62" s="100" t="s">
        <v>96</v>
      </c>
      <c r="O62" s="101" t="s">
        <v>92</v>
      </c>
      <c r="P62" s="101" t="s">
        <v>93</v>
      </c>
      <c r="Q62" s="91" t="s">
        <v>94</v>
      </c>
      <c r="R62" s="92" t="s">
        <v>104</v>
      </c>
      <c r="S62" s="92" t="s">
        <v>97</v>
      </c>
      <c r="T62" s="286" t="s">
        <v>95</v>
      </c>
      <c r="U62" s="287"/>
      <c r="V62" s="157" t="s">
        <v>139</v>
      </c>
      <c r="W62" s="158" t="s">
        <v>140</v>
      </c>
      <c r="X62" s="105"/>
      <c r="Y62" s="100" t="s">
        <v>96</v>
      </c>
      <c r="Z62" s="101" t="s">
        <v>92</v>
      </c>
      <c r="AA62" s="101" t="s">
        <v>93</v>
      </c>
      <c r="AB62" s="91" t="s">
        <v>94</v>
      </c>
      <c r="AC62" s="92" t="s">
        <v>104</v>
      </c>
      <c r="AD62" s="92" t="s">
        <v>97</v>
      </c>
      <c r="AE62" s="286" t="s">
        <v>95</v>
      </c>
      <c r="AF62" s="287"/>
      <c r="AG62" s="157" t="s">
        <v>139</v>
      </c>
      <c r="AH62" s="158" t="s">
        <v>140</v>
      </c>
      <c r="AI62" s="104"/>
      <c r="AJ62" s="100" t="s">
        <v>96</v>
      </c>
      <c r="AK62" s="101" t="s">
        <v>92</v>
      </c>
      <c r="AL62" s="101" t="s">
        <v>93</v>
      </c>
      <c r="AM62" s="91" t="s">
        <v>94</v>
      </c>
      <c r="AN62" s="92" t="s">
        <v>104</v>
      </c>
      <c r="AO62" s="92" t="s">
        <v>97</v>
      </c>
      <c r="AP62" s="286" t="s">
        <v>95</v>
      </c>
      <c r="AQ62" s="287"/>
      <c r="AR62" s="157" t="s">
        <v>139</v>
      </c>
      <c r="AS62" s="158" t="s">
        <v>140</v>
      </c>
      <c r="AT62" s="221"/>
      <c r="AV62" s="199" t="s">
        <v>172</v>
      </c>
      <c r="AW62" s="200" t="s">
        <v>154</v>
      </c>
      <c r="AX62" s="195" t="s">
        <v>155</v>
      </c>
    </row>
    <row r="63" spans="1:53" ht="18" x14ac:dyDescent="0.2">
      <c r="B63" s="84"/>
      <c r="C63" s="150" t="s">
        <v>103</v>
      </c>
      <c r="D63" s="102" t="s">
        <v>102</v>
      </c>
      <c r="E63" s="102" t="s">
        <v>102</v>
      </c>
      <c r="F63" s="102" t="s">
        <v>101</v>
      </c>
      <c r="G63" s="102" t="s">
        <v>101</v>
      </c>
      <c r="H63" s="85" t="s">
        <v>101</v>
      </c>
      <c r="I63" s="288" t="s">
        <v>103</v>
      </c>
      <c r="J63" s="289"/>
      <c r="K63" s="159" t="s">
        <v>101</v>
      </c>
      <c r="L63" s="160" t="s">
        <v>103</v>
      </c>
      <c r="N63" s="84"/>
      <c r="O63" s="102" t="s">
        <v>102</v>
      </c>
      <c r="P63" s="102" t="s">
        <v>102</v>
      </c>
      <c r="Q63" s="102" t="s">
        <v>101</v>
      </c>
      <c r="R63" s="102" t="s">
        <v>101</v>
      </c>
      <c r="S63" s="85" t="s">
        <v>101</v>
      </c>
      <c r="T63" s="288" t="s">
        <v>103</v>
      </c>
      <c r="U63" s="289"/>
      <c r="V63" s="159" t="s">
        <v>101</v>
      </c>
      <c r="W63" s="160" t="s">
        <v>103</v>
      </c>
      <c r="X63" s="105"/>
      <c r="Y63" s="84"/>
      <c r="Z63" s="102" t="s">
        <v>102</v>
      </c>
      <c r="AA63" s="102" t="s">
        <v>102</v>
      </c>
      <c r="AB63" s="102" t="s">
        <v>101</v>
      </c>
      <c r="AC63" s="102" t="s">
        <v>101</v>
      </c>
      <c r="AD63" s="85" t="s">
        <v>101</v>
      </c>
      <c r="AE63" s="288" t="s">
        <v>103</v>
      </c>
      <c r="AF63" s="289"/>
      <c r="AG63" s="159" t="s">
        <v>101</v>
      </c>
      <c r="AH63" s="160" t="s">
        <v>103</v>
      </c>
      <c r="AI63" s="104"/>
      <c r="AJ63" s="84"/>
      <c r="AK63" s="102" t="s">
        <v>102</v>
      </c>
      <c r="AL63" s="102" t="s">
        <v>102</v>
      </c>
      <c r="AM63" s="102" t="s">
        <v>101</v>
      </c>
      <c r="AN63" s="102" t="s">
        <v>101</v>
      </c>
      <c r="AO63" s="85" t="s">
        <v>101</v>
      </c>
      <c r="AP63" s="288" t="s">
        <v>103</v>
      </c>
      <c r="AQ63" s="289"/>
      <c r="AR63" s="159" t="s">
        <v>101</v>
      </c>
      <c r="AS63" s="160" t="s">
        <v>103</v>
      </c>
      <c r="AT63" s="221"/>
      <c r="AV63" s="201" t="s">
        <v>103</v>
      </c>
      <c r="AW63" s="196" t="s">
        <v>103</v>
      </c>
      <c r="AX63" s="197" t="s">
        <v>103</v>
      </c>
    </row>
    <row r="64" spans="1:53" x14ac:dyDescent="0.2">
      <c r="B64" s="83">
        <v>1</v>
      </c>
      <c r="C64" s="151"/>
      <c r="D64" s="122"/>
      <c r="E64" s="122"/>
      <c r="F64" s="222">
        <f>D64*E64</f>
        <v>0</v>
      </c>
      <c r="G64" s="122"/>
      <c r="H64" s="222">
        <f>F64-G64</f>
        <v>0</v>
      </c>
      <c r="I64" s="331">
        <f>ROUNDDOWN(H64/$I$60,0)</f>
        <v>0</v>
      </c>
      <c r="J64" s="332"/>
      <c r="K64" s="161">
        <f>H64*C64</f>
        <v>0</v>
      </c>
      <c r="L64" s="162">
        <f>I64*C64</f>
        <v>0</v>
      </c>
      <c r="N64" s="83">
        <v>1</v>
      </c>
      <c r="O64" s="122"/>
      <c r="P64" s="122"/>
      <c r="Q64" s="222">
        <f>O64*P64</f>
        <v>0</v>
      </c>
      <c r="R64" s="122"/>
      <c r="S64" s="222">
        <f>Q64-R64</f>
        <v>0</v>
      </c>
      <c r="T64" s="331">
        <f>ROUNDDOWN(S64/$T$60,0)</f>
        <v>0</v>
      </c>
      <c r="U64" s="332"/>
      <c r="V64" s="161">
        <f>S64*C64</f>
        <v>0</v>
      </c>
      <c r="W64" s="162">
        <f>T64*C64</f>
        <v>0</v>
      </c>
      <c r="X64" s="89"/>
      <c r="Y64" s="83">
        <v>1</v>
      </c>
      <c r="Z64" s="122"/>
      <c r="AA64" s="122"/>
      <c r="AB64" s="222">
        <f>Z64*AA64</f>
        <v>0</v>
      </c>
      <c r="AC64" s="122"/>
      <c r="AD64" s="222">
        <f>AB64-AC64</f>
        <v>0</v>
      </c>
      <c r="AE64" s="331">
        <f>ROUNDDOWN(AD64/$AE$60,0)</f>
        <v>0</v>
      </c>
      <c r="AF64" s="332"/>
      <c r="AG64" s="161">
        <f>AD64*C64</f>
        <v>0</v>
      </c>
      <c r="AH64" s="162">
        <f>AE64*C64</f>
        <v>0</v>
      </c>
      <c r="AI64" s="89"/>
      <c r="AJ64" s="83">
        <v>1</v>
      </c>
      <c r="AK64" s="122"/>
      <c r="AL64" s="122"/>
      <c r="AM64" s="222">
        <f>AK64*AL64</f>
        <v>0</v>
      </c>
      <c r="AN64" s="122"/>
      <c r="AO64" s="222">
        <f>AM64-AN64</f>
        <v>0</v>
      </c>
      <c r="AP64" s="331">
        <f>ROUNDDOWN(AO64/$AP$60,0)</f>
        <v>0</v>
      </c>
      <c r="AQ64" s="332"/>
      <c r="AR64" s="161">
        <f>AO64*C64</f>
        <v>0</v>
      </c>
      <c r="AS64" s="162">
        <f>AP64*C64</f>
        <v>0</v>
      </c>
      <c r="AT64" s="161"/>
      <c r="AV64" s="211">
        <f>MIN(AP64,AE64,T64,I64)</f>
        <v>0</v>
      </c>
      <c r="AW64" s="202"/>
      <c r="AX64" s="215">
        <f>IF(AW64&gt;AV64,AV64,(MIN(AP64,AE64,T64,I64,AW64))*C64)</f>
        <v>0</v>
      </c>
    </row>
    <row r="65" spans="2:50" x14ac:dyDescent="0.2">
      <c r="B65" s="82">
        <v>2</v>
      </c>
      <c r="C65" s="152"/>
      <c r="D65" s="123"/>
      <c r="E65" s="123"/>
      <c r="F65" s="223">
        <f t="shared" ref="F65:F107" si="25">D65*E65</f>
        <v>0</v>
      </c>
      <c r="G65" s="123"/>
      <c r="H65" s="223">
        <f t="shared" ref="H65:H98" si="26">F65-G65</f>
        <v>0</v>
      </c>
      <c r="I65" s="327">
        <f t="shared" ref="I65:I107" si="27">ROUNDDOWN(H65/$I$60,0)</f>
        <v>0</v>
      </c>
      <c r="J65" s="328"/>
      <c r="K65" s="161">
        <f t="shared" ref="K65:K107" si="28">H65*C65</f>
        <v>0</v>
      </c>
      <c r="L65" s="162">
        <f t="shared" ref="L65:L107" si="29">I65*C65</f>
        <v>0</v>
      </c>
      <c r="N65" s="82">
        <v>2</v>
      </c>
      <c r="O65" s="123"/>
      <c r="P65" s="123"/>
      <c r="Q65" s="223">
        <f t="shared" ref="Q65:Q107" si="30">O65*P65</f>
        <v>0</v>
      </c>
      <c r="R65" s="123"/>
      <c r="S65" s="223">
        <f t="shared" ref="S65:S98" si="31">Q65-R65</f>
        <v>0</v>
      </c>
      <c r="T65" s="327">
        <f t="shared" ref="T65:T107" si="32">ROUNDDOWN(S65/$T$60,0)</f>
        <v>0</v>
      </c>
      <c r="U65" s="328"/>
      <c r="V65" s="161">
        <f t="shared" ref="V65:V106" si="33">S65*C65</f>
        <v>0</v>
      </c>
      <c r="W65" s="162">
        <f t="shared" ref="W65:W107" si="34">T65*C65</f>
        <v>0</v>
      </c>
      <c r="X65" s="89"/>
      <c r="Y65" s="82">
        <v>2</v>
      </c>
      <c r="Z65" s="123"/>
      <c r="AA65" s="123"/>
      <c r="AB65" s="223">
        <f t="shared" ref="AB65:AB107" si="35">Z65*AA65</f>
        <v>0</v>
      </c>
      <c r="AC65" s="123"/>
      <c r="AD65" s="223">
        <f t="shared" ref="AD65:AD98" si="36">AB65-AC65</f>
        <v>0</v>
      </c>
      <c r="AE65" s="327">
        <f t="shared" ref="AE65:AE107" si="37">ROUNDDOWN(AD65/$AE$60,0)</f>
        <v>0</v>
      </c>
      <c r="AF65" s="328"/>
      <c r="AG65" s="161">
        <f t="shared" ref="AG65:AG107" si="38">AD65*C65</f>
        <v>0</v>
      </c>
      <c r="AH65" s="162">
        <f t="shared" ref="AH65:AH107" si="39">AE65*C65</f>
        <v>0</v>
      </c>
      <c r="AI65" s="89"/>
      <c r="AJ65" s="82">
        <v>2</v>
      </c>
      <c r="AK65" s="123"/>
      <c r="AL65" s="123"/>
      <c r="AM65" s="223">
        <f t="shared" ref="AM65:AM107" si="40">AK65*AL65</f>
        <v>0</v>
      </c>
      <c r="AN65" s="123"/>
      <c r="AO65" s="223">
        <f t="shared" ref="AO65:AO98" si="41">AM65-AN65</f>
        <v>0</v>
      </c>
      <c r="AP65" s="327">
        <f t="shared" ref="AP65:AP107" si="42">ROUNDDOWN(AO65/$AP$60,0)</f>
        <v>0</v>
      </c>
      <c r="AQ65" s="328"/>
      <c r="AR65" s="161">
        <f t="shared" ref="AR65:AR107" si="43">AO65*C65</f>
        <v>0</v>
      </c>
      <c r="AS65" s="162">
        <f t="shared" ref="AS65:AS107" si="44">AP65*C65</f>
        <v>0</v>
      </c>
      <c r="AT65" s="161"/>
      <c r="AV65" s="212">
        <f t="shared" ref="AV65:AV107" si="45">MIN(AP65,AE65,T65,I65)</f>
        <v>0</v>
      </c>
      <c r="AW65" s="203"/>
      <c r="AX65" s="216">
        <f t="shared" ref="AX65:AX107" si="46">IF(AW65&gt;AV65,AV65,(MIN(AP65,AE65,T65,I65,AW65))*C65)</f>
        <v>0</v>
      </c>
    </row>
    <row r="66" spans="2:50" x14ac:dyDescent="0.2">
      <c r="B66" s="82">
        <v>3</v>
      </c>
      <c r="C66" s="152"/>
      <c r="D66" s="123"/>
      <c r="E66" s="123"/>
      <c r="F66" s="223">
        <f t="shared" si="25"/>
        <v>0</v>
      </c>
      <c r="G66" s="123"/>
      <c r="H66" s="223">
        <f t="shared" si="26"/>
        <v>0</v>
      </c>
      <c r="I66" s="327">
        <f t="shared" si="27"/>
        <v>0</v>
      </c>
      <c r="J66" s="328"/>
      <c r="K66" s="161">
        <f t="shared" si="28"/>
        <v>0</v>
      </c>
      <c r="L66" s="162">
        <f t="shared" si="29"/>
        <v>0</v>
      </c>
      <c r="N66" s="82">
        <v>3</v>
      </c>
      <c r="O66" s="123"/>
      <c r="P66" s="123"/>
      <c r="Q66" s="223">
        <f t="shared" si="30"/>
        <v>0</v>
      </c>
      <c r="R66" s="123"/>
      <c r="S66" s="223">
        <f t="shared" si="31"/>
        <v>0</v>
      </c>
      <c r="T66" s="327">
        <f t="shared" si="32"/>
        <v>0</v>
      </c>
      <c r="U66" s="328"/>
      <c r="V66" s="161">
        <f t="shared" si="33"/>
        <v>0</v>
      </c>
      <c r="W66" s="162">
        <f t="shared" si="34"/>
        <v>0</v>
      </c>
      <c r="X66" s="89"/>
      <c r="Y66" s="82">
        <v>3</v>
      </c>
      <c r="Z66" s="123"/>
      <c r="AA66" s="123"/>
      <c r="AB66" s="223">
        <f t="shared" si="35"/>
        <v>0</v>
      </c>
      <c r="AC66" s="123"/>
      <c r="AD66" s="223">
        <f t="shared" si="36"/>
        <v>0</v>
      </c>
      <c r="AE66" s="327">
        <f t="shared" si="37"/>
        <v>0</v>
      </c>
      <c r="AF66" s="328"/>
      <c r="AG66" s="161">
        <f t="shared" si="38"/>
        <v>0</v>
      </c>
      <c r="AH66" s="162">
        <f t="shared" si="39"/>
        <v>0</v>
      </c>
      <c r="AI66" s="89"/>
      <c r="AJ66" s="82">
        <v>3</v>
      </c>
      <c r="AK66" s="123"/>
      <c r="AL66" s="123"/>
      <c r="AM66" s="223">
        <f t="shared" si="40"/>
        <v>0</v>
      </c>
      <c r="AN66" s="123"/>
      <c r="AO66" s="223">
        <f t="shared" si="41"/>
        <v>0</v>
      </c>
      <c r="AP66" s="327">
        <f t="shared" si="42"/>
        <v>0</v>
      </c>
      <c r="AQ66" s="328"/>
      <c r="AR66" s="161">
        <f t="shared" si="43"/>
        <v>0</v>
      </c>
      <c r="AS66" s="162">
        <f t="shared" si="44"/>
        <v>0</v>
      </c>
      <c r="AT66" s="161"/>
      <c r="AV66" s="212">
        <f t="shared" si="45"/>
        <v>0</v>
      </c>
      <c r="AW66" s="203"/>
      <c r="AX66" s="216">
        <f t="shared" si="46"/>
        <v>0</v>
      </c>
    </row>
    <row r="67" spans="2:50" x14ac:dyDescent="0.2">
      <c r="B67" s="82">
        <v>4</v>
      </c>
      <c r="C67" s="152"/>
      <c r="D67" s="123"/>
      <c r="E67" s="123"/>
      <c r="F67" s="223">
        <f t="shared" si="25"/>
        <v>0</v>
      </c>
      <c r="G67" s="123"/>
      <c r="H67" s="223">
        <f t="shared" si="26"/>
        <v>0</v>
      </c>
      <c r="I67" s="327">
        <f t="shared" si="27"/>
        <v>0</v>
      </c>
      <c r="J67" s="328"/>
      <c r="K67" s="161">
        <f t="shared" si="28"/>
        <v>0</v>
      </c>
      <c r="L67" s="162">
        <f t="shared" si="29"/>
        <v>0</v>
      </c>
      <c r="N67" s="82">
        <v>4</v>
      </c>
      <c r="O67" s="123"/>
      <c r="P67" s="123"/>
      <c r="Q67" s="223">
        <f t="shared" si="30"/>
        <v>0</v>
      </c>
      <c r="R67" s="123"/>
      <c r="S67" s="223">
        <f t="shared" si="31"/>
        <v>0</v>
      </c>
      <c r="T67" s="327">
        <f t="shared" si="32"/>
        <v>0</v>
      </c>
      <c r="U67" s="328"/>
      <c r="V67" s="161">
        <f t="shared" si="33"/>
        <v>0</v>
      </c>
      <c r="W67" s="162">
        <f t="shared" si="34"/>
        <v>0</v>
      </c>
      <c r="X67" s="89"/>
      <c r="Y67" s="82">
        <v>4</v>
      </c>
      <c r="Z67" s="123"/>
      <c r="AA67" s="123"/>
      <c r="AB67" s="223">
        <f t="shared" si="35"/>
        <v>0</v>
      </c>
      <c r="AC67" s="123"/>
      <c r="AD67" s="223">
        <f t="shared" si="36"/>
        <v>0</v>
      </c>
      <c r="AE67" s="327">
        <f t="shared" si="37"/>
        <v>0</v>
      </c>
      <c r="AF67" s="328"/>
      <c r="AG67" s="161">
        <f t="shared" si="38"/>
        <v>0</v>
      </c>
      <c r="AH67" s="162">
        <f t="shared" si="39"/>
        <v>0</v>
      </c>
      <c r="AI67" s="89"/>
      <c r="AJ67" s="82">
        <v>4</v>
      </c>
      <c r="AK67" s="123"/>
      <c r="AL67" s="123"/>
      <c r="AM67" s="223">
        <f t="shared" si="40"/>
        <v>0</v>
      </c>
      <c r="AN67" s="123"/>
      <c r="AO67" s="223">
        <f t="shared" si="41"/>
        <v>0</v>
      </c>
      <c r="AP67" s="327">
        <f t="shared" si="42"/>
        <v>0</v>
      </c>
      <c r="AQ67" s="328"/>
      <c r="AR67" s="161">
        <f t="shared" si="43"/>
        <v>0</v>
      </c>
      <c r="AS67" s="162">
        <f t="shared" si="44"/>
        <v>0</v>
      </c>
      <c r="AT67" s="161"/>
      <c r="AV67" s="213">
        <f t="shared" si="45"/>
        <v>0</v>
      </c>
      <c r="AW67" s="204"/>
      <c r="AX67" s="216">
        <f t="shared" si="46"/>
        <v>0</v>
      </c>
    </row>
    <row r="68" spans="2:50" x14ac:dyDescent="0.2">
      <c r="B68" s="82">
        <v>5</v>
      </c>
      <c r="C68" s="152"/>
      <c r="D68" s="123"/>
      <c r="E68" s="123"/>
      <c r="F68" s="223">
        <f t="shared" si="25"/>
        <v>0</v>
      </c>
      <c r="G68" s="123"/>
      <c r="H68" s="223">
        <f t="shared" si="26"/>
        <v>0</v>
      </c>
      <c r="I68" s="327">
        <f t="shared" si="27"/>
        <v>0</v>
      </c>
      <c r="J68" s="328"/>
      <c r="K68" s="161">
        <f t="shared" si="28"/>
        <v>0</v>
      </c>
      <c r="L68" s="162">
        <f t="shared" si="29"/>
        <v>0</v>
      </c>
      <c r="N68" s="82">
        <v>5</v>
      </c>
      <c r="O68" s="123"/>
      <c r="P68" s="123"/>
      <c r="Q68" s="223">
        <f t="shared" si="30"/>
        <v>0</v>
      </c>
      <c r="R68" s="123"/>
      <c r="S68" s="223">
        <f t="shared" si="31"/>
        <v>0</v>
      </c>
      <c r="T68" s="327">
        <f t="shared" si="32"/>
        <v>0</v>
      </c>
      <c r="U68" s="328"/>
      <c r="V68" s="161">
        <f t="shared" si="33"/>
        <v>0</v>
      </c>
      <c r="W68" s="162">
        <f t="shared" si="34"/>
        <v>0</v>
      </c>
      <c r="X68" s="89"/>
      <c r="Y68" s="82">
        <v>5</v>
      </c>
      <c r="Z68" s="123"/>
      <c r="AA68" s="123"/>
      <c r="AB68" s="223">
        <f t="shared" si="35"/>
        <v>0</v>
      </c>
      <c r="AC68" s="123"/>
      <c r="AD68" s="223">
        <f t="shared" si="36"/>
        <v>0</v>
      </c>
      <c r="AE68" s="327">
        <f t="shared" si="37"/>
        <v>0</v>
      </c>
      <c r="AF68" s="328"/>
      <c r="AG68" s="161">
        <f t="shared" si="38"/>
        <v>0</v>
      </c>
      <c r="AH68" s="162">
        <f t="shared" si="39"/>
        <v>0</v>
      </c>
      <c r="AI68" s="89"/>
      <c r="AJ68" s="82">
        <v>5</v>
      </c>
      <c r="AK68" s="123"/>
      <c r="AL68" s="123"/>
      <c r="AM68" s="223">
        <f t="shared" si="40"/>
        <v>0</v>
      </c>
      <c r="AN68" s="123"/>
      <c r="AO68" s="223">
        <f t="shared" si="41"/>
        <v>0</v>
      </c>
      <c r="AP68" s="327">
        <f t="shared" si="42"/>
        <v>0</v>
      </c>
      <c r="AQ68" s="328"/>
      <c r="AR68" s="161">
        <f t="shared" si="43"/>
        <v>0</v>
      </c>
      <c r="AS68" s="162">
        <f t="shared" si="44"/>
        <v>0</v>
      </c>
      <c r="AT68" s="161"/>
      <c r="AV68" s="212">
        <f t="shared" si="45"/>
        <v>0</v>
      </c>
      <c r="AW68" s="203"/>
      <c r="AX68" s="216">
        <f t="shared" si="46"/>
        <v>0</v>
      </c>
    </row>
    <row r="69" spans="2:50" x14ac:dyDescent="0.2">
      <c r="B69" s="82">
        <v>6</v>
      </c>
      <c r="C69" s="152"/>
      <c r="D69" s="123"/>
      <c r="E69" s="123"/>
      <c r="F69" s="223">
        <f t="shared" si="25"/>
        <v>0</v>
      </c>
      <c r="G69" s="123"/>
      <c r="H69" s="223">
        <f t="shared" si="26"/>
        <v>0</v>
      </c>
      <c r="I69" s="327">
        <f t="shared" si="27"/>
        <v>0</v>
      </c>
      <c r="J69" s="328"/>
      <c r="K69" s="161">
        <f t="shared" si="28"/>
        <v>0</v>
      </c>
      <c r="L69" s="162">
        <f t="shared" si="29"/>
        <v>0</v>
      </c>
      <c r="N69" s="82">
        <v>6</v>
      </c>
      <c r="O69" s="123"/>
      <c r="P69" s="123"/>
      <c r="Q69" s="223">
        <f t="shared" si="30"/>
        <v>0</v>
      </c>
      <c r="R69" s="123"/>
      <c r="S69" s="223">
        <f t="shared" si="31"/>
        <v>0</v>
      </c>
      <c r="T69" s="327">
        <f t="shared" si="32"/>
        <v>0</v>
      </c>
      <c r="U69" s="328"/>
      <c r="V69" s="161">
        <f t="shared" si="33"/>
        <v>0</v>
      </c>
      <c r="W69" s="162">
        <f t="shared" si="34"/>
        <v>0</v>
      </c>
      <c r="X69" s="89"/>
      <c r="Y69" s="82">
        <v>6</v>
      </c>
      <c r="Z69" s="123"/>
      <c r="AA69" s="123"/>
      <c r="AB69" s="223">
        <f t="shared" si="35"/>
        <v>0</v>
      </c>
      <c r="AC69" s="123"/>
      <c r="AD69" s="223">
        <f t="shared" si="36"/>
        <v>0</v>
      </c>
      <c r="AE69" s="327">
        <f t="shared" si="37"/>
        <v>0</v>
      </c>
      <c r="AF69" s="328"/>
      <c r="AG69" s="161">
        <f t="shared" si="38"/>
        <v>0</v>
      </c>
      <c r="AH69" s="162">
        <f t="shared" si="39"/>
        <v>0</v>
      </c>
      <c r="AI69" s="89"/>
      <c r="AJ69" s="82">
        <v>6</v>
      </c>
      <c r="AK69" s="123"/>
      <c r="AL69" s="123"/>
      <c r="AM69" s="223">
        <f t="shared" si="40"/>
        <v>0</v>
      </c>
      <c r="AN69" s="123"/>
      <c r="AO69" s="223">
        <f t="shared" si="41"/>
        <v>0</v>
      </c>
      <c r="AP69" s="327">
        <f t="shared" si="42"/>
        <v>0</v>
      </c>
      <c r="AQ69" s="328"/>
      <c r="AR69" s="161">
        <f t="shared" si="43"/>
        <v>0</v>
      </c>
      <c r="AS69" s="162">
        <f t="shared" si="44"/>
        <v>0</v>
      </c>
      <c r="AT69" s="161"/>
      <c r="AV69" s="213">
        <f t="shared" si="45"/>
        <v>0</v>
      </c>
      <c r="AW69" s="204"/>
      <c r="AX69" s="216">
        <f t="shared" si="46"/>
        <v>0</v>
      </c>
    </row>
    <row r="70" spans="2:50" x14ac:dyDescent="0.2">
      <c r="B70" s="82">
        <v>7</v>
      </c>
      <c r="C70" s="152"/>
      <c r="D70" s="123"/>
      <c r="E70" s="123"/>
      <c r="F70" s="223">
        <f t="shared" si="25"/>
        <v>0</v>
      </c>
      <c r="G70" s="123"/>
      <c r="H70" s="223">
        <f t="shared" si="26"/>
        <v>0</v>
      </c>
      <c r="I70" s="327">
        <f t="shared" si="27"/>
        <v>0</v>
      </c>
      <c r="J70" s="328"/>
      <c r="K70" s="161">
        <f t="shared" si="28"/>
        <v>0</v>
      </c>
      <c r="L70" s="162">
        <f t="shared" si="29"/>
        <v>0</v>
      </c>
      <c r="N70" s="82">
        <v>7</v>
      </c>
      <c r="O70" s="123"/>
      <c r="P70" s="123"/>
      <c r="Q70" s="223">
        <f t="shared" si="30"/>
        <v>0</v>
      </c>
      <c r="R70" s="123"/>
      <c r="S70" s="223">
        <f t="shared" si="31"/>
        <v>0</v>
      </c>
      <c r="T70" s="327">
        <f t="shared" si="32"/>
        <v>0</v>
      </c>
      <c r="U70" s="328"/>
      <c r="V70" s="161">
        <f t="shared" si="33"/>
        <v>0</v>
      </c>
      <c r="W70" s="162">
        <f t="shared" si="34"/>
        <v>0</v>
      </c>
      <c r="X70" s="89"/>
      <c r="Y70" s="82">
        <v>7</v>
      </c>
      <c r="Z70" s="123"/>
      <c r="AA70" s="123"/>
      <c r="AB70" s="223">
        <f t="shared" si="35"/>
        <v>0</v>
      </c>
      <c r="AC70" s="123"/>
      <c r="AD70" s="223">
        <f t="shared" si="36"/>
        <v>0</v>
      </c>
      <c r="AE70" s="327">
        <f t="shared" si="37"/>
        <v>0</v>
      </c>
      <c r="AF70" s="328"/>
      <c r="AG70" s="161">
        <f t="shared" si="38"/>
        <v>0</v>
      </c>
      <c r="AH70" s="162">
        <f t="shared" si="39"/>
        <v>0</v>
      </c>
      <c r="AI70" s="89"/>
      <c r="AJ70" s="82">
        <v>7</v>
      </c>
      <c r="AK70" s="123"/>
      <c r="AL70" s="123"/>
      <c r="AM70" s="223">
        <f t="shared" si="40"/>
        <v>0</v>
      </c>
      <c r="AN70" s="123"/>
      <c r="AO70" s="223">
        <f t="shared" si="41"/>
        <v>0</v>
      </c>
      <c r="AP70" s="327">
        <f t="shared" si="42"/>
        <v>0</v>
      </c>
      <c r="AQ70" s="328"/>
      <c r="AR70" s="161">
        <f t="shared" si="43"/>
        <v>0</v>
      </c>
      <c r="AS70" s="162">
        <f t="shared" si="44"/>
        <v>0</v>
      </c>
      <c r="AT70" s="161"/>
      <c r="AV70" s="212">
        <f t="shared" si="45"/>
        <v>0</v>
      </c>
      <c r="AW70" s="203"/>
      <c r="AX70" s="216">
        <f t="shared" si="46"/>
        <v>0</v>
      </c>
    </row>
    <row r="71" spans="2:50" x14ac:dyDescent="0.2">
      <c r="B71" s="82">
        <v>8</v>
      </c>
      <c r="C71" s="152"/>
      <c r="D71" s="123"/>
      <c r="E71" s="123"/>
      <c r="F71" s="223">
        <f t="shared" si="25"/>
        <v>0</v>
      </c>
      <c r="G71" s="123"/>
      <c r="H71" s="223">
        <f t="shared" si="26"/>
        <v>0</v>
      </c>
      <c r="I71" s="327">
        <f t="shared" si="27"/>
        <v>0</v>
      </c>
      <c r="J71" s="328"/>
      <c r="K71" s="161">
        <f t="shared" si="28"/>
        <v>0</v>
      </c>
      <c r="L71" s="162">
        <f t="shared" si="29"/>
        <v>0</v>
      </c>
      <c r="N71" s="82">
        <v>8</v>
      </c>
      <c r="O71" s="123"/>
      <c r="P71" s="123"/>
      <c r="Q71" s="223">
        <f t="shared" si="30"/>
        <v>0</v>
      </c>
      <c r="R71" s="123"/>
      <c r="S71" s="223">
        <f t="shared" si="31"/>
        <v>0</v>
      </c>
      <c r="T71" s="327">
        <f t="shared" si="32"/>
        <v>0</v>
      </c>
      <c r="U71" s="328"/>
      <c r="V71" s="161">
        <f t="shared" si="33"/>
        <v>0</v>
      </c>
      <c r="W71" s="162">
        <f t="shared" si="34"/>
        <v>0</v>
      </c>
      <c r="X71" s="89"/>
      <c r="Y71" s="82">
        <v>8</v>
      </c>
      <c r="Z71" s="123"/>
      <c r="AA71" s="123"/>
      <c r="AB71" s="223">
        <f t="shared" si="35"/>
        <v>0</v>
      </c>
      <c r="AC71" s="123"/>
      <c r="AD71" s="223">
        <f t="shared" si="36"/>
        <v>0</v>
      </c>
      <c r="AE71" s="327">
        <f t="shared" si="37"/>
        <v>0</v>
      </c>
      <c r="AF71" s="328"/>
      <c r="AG71" s="161">
        <f t="shared" si="38"/>
        <v>0</v>
      </c>
      <c r="AH71" s="162">
        <f t="shared" si="39"/>
        <v>0</v>
      </c>
      <c r="AI71" s="89"/>
      <c r="AJ71" s="82">
        <v>8</v>
      </c>
      <c r="AK71" s="123"/>
      <c r="AL71" s="123"/>
      <c r="AM71" s="223">
        <f t="shared" si="40"/>
        <v>0</v>
      </c>
      <c r="AN71" s="123"/>
      <c r="AO71" s="223">
        <f t="shared" si="41"/>
        <v>0</v>
      </c>
      <c r="AP71" s="327">
        <f t="shared" si="42"/>
        <v>0</v>
      </c>
      <c r="AQ71" s="328"/>
      <c r="AR71" s="161">
        <f t="shared" si="43"/>
        <v>0</v>
      </c>
      <c r="AS71" s="162">
        <f t="shared" si="44"/>
        <v>0</v>
      </c>
      <c r="AT71" s="161"/>
      <c r="AV71" s="213">
        <f t="shared" si="45"/>
        <v>0</v>
      </c>
      <c r="AW71" s="204"/>
      <c r="AX71" s="216">
        <f t="shared" si="46"/>
        <v>0</v>
      </c>
    </row>
    <row r="72" spans="2:50" x14ac:dyDescent="0.2">
      <c r="B72" s="82">
        <v>9</v>
      </c>
      <c r="C72" s="152"/>
      <c r="D72" s="123"/>
      <c r="E72" s="123"/>
      <c r="F72" s="223">
        <f t="shared" si="25"/>
        <v>0</v>
      </c>
      <c r="G72" s="123"/>
      <c r="H72" s="223">
        <f t="shared" si="26"/>
        <v>0</v>
      </c>
      <c r="I72" s="327">
        <f t="shared" si="27"/>
        <v>0</v>
      </c>
      <c r="J72" s="328"/>
      <c r="K72" s="161">
        <f t="shared" si="28"/>
        <v>0</v>
      </c>
      <c r="L72" s="162">
        <f t="shared" si="29"/>
        <v>0</v>
      </c>
      <c r="N72" s="82">
        <v>9</v>
      </c>
      <c r="O72" s="123"/>
      <c r="P72" s="123"/>
      <c r="Q72" s="223">
        <f t="shared" si="30"/>
        <v>0</v>
      </c>
      <c r="R72" s="123"/>
      <c r="S72" s="223">
        <f t="shared" si="31"/>
        <v>0</v>
      </c>
      <c r="T72" s="327">
        <f t="shared" si="32"/>
        <v>0</v>
      </c>
      <c r="U72" s="328"/>
      <c r="V72" s="161">
        <f t="shared" si="33"/>
        <v>0</v>
      </c>
      <c r="W72" s="162">
        <f t="shared" si="34"/>
        <v>0</v>
      </c>
      <c r="X72" s="89"/>
      <c r="Y72" s="82">
        <v>9</v>
      </c>
      <c r="Z72" s="123"/>
      <c r="AA72" s="123"/>
      <c r="AB72" s="223">
        <f t="shared" si="35"/>
        <v>0</v>
      </c>
      <c r="AC72" s="123"/>
      <c r="AD72" s="223">
        <f t="shared" si="36"/>
        <v>0</v>
      </c>
      <c r="AE72" s="327">
        <f t="shared" si="37"/>
        <v>0</v>
      </c>
      <c r="AF72" s="328"/>
      <c r="AG72" s="161">
        <f t="shared" si="38"/>
        <v>0</v>
      </c>
      <c r="AH72" s="162">
        <f t="shared" si="39"/>
        <v>0</v>
      </c>
      <c r="AI72" s="89"/>
      <c r="AJ72" s="82">
        <v>9</v>
      </c>
      <c r="AK72" s="123"/>
      <c r="AL72" s="123"/>
      <c r="AM72" s="223">
        <f t="shared" si="40"/>
        <v>0</v>
      </c>
      <c r="AN72" s="123"/>
      <c r="AO72" s="223">
        <f t="shared" si="41"/>
        <v>0</v>
      </c>
      <c r="AP72" s="327">
        <f t="shared" si="42"/>
        <v>0</v>
      </c>
      <c r="AQ72" s="328"/>
      <c r="AR72" s="161">
        <f t="shared" si="43"/>
        <v>0</v>
      </c>
      <c r="AS72" s="162">
        <f t="shared" si="44"/>
        <v>0</v>
      </c>
      <c r="AT72" s="161"/>
      <c r="AV72" s="212">
        <f t="shared" si="45"/>
        <v>0</v>
      </c>
      <c r="AW72" s="203"/>
      <c r="AX72" s="216">
        <f t="shared" si="46"/>
        <v>0</v>
      </c>
    </row>
    <row r="73" spans="2:50" x14ac:dyDescent="0.2">
      <c r="B73" s="82">
        <v>10</v>
      </c>
      <c r="C73" s="152"/>
      <c r="D73" s="123"/>
      <c r="E73" s="123"/>
      <c r="F73" s="223">
        <f t="shared" si="25"/>
        <v>0</v>
      </c>
      <c r="G73" s="123"/>
      <c r="H73" s="223">
        <f t="shared" si="26"/>
        <v>0</v>
      </c>
      <c r="I73" s="327">
        <f t="shared" si="27"/>
        <v>0</v>
      </c>
      <c r="J73" s="328"/>
      <c r="K73" s="161">
        <f t="shared" si="28"/>
        <v>0</v>
      </c>
      <c r="L73" s="162">
        <f t="shared" si="29"/>
        <v>0</v>
      </c>
      <c r="N73" s="82">
        <v>10</v>
      </c>
      <c r="O73" s="123"/>
      <c r="P73" s="123"/>
      <c r="Q73" s="223">
        <f t="shared" si="30"/>
        <v>0</v>
      </c>
      <c r="R73" s="123"/>
      <c r="S73" s="223">
        <f t="shared" si="31"/>
        <v>0</v>
      </c>
      <c r="T73" s="327">
        <f t="shared" si="32"/>
        <v>0</v>
      </c>
      <c r="U73" s="328"/>
      <c r="V73" s="161">
        <f t="shared" si="33"/>
        <v>0</v>
      </c>
      <c r="W73" s="162">
        <f t="shared" si="34"/>
        <v>0</v>
      </c>
      <c r="X73" s="89"/>
      <c r="Y73" s="82">
        <v>10</v>
      </c>
      <c r="Z73" s="123"/>
      <c r="AA73" s="123"/>
      <c r="AB73" s="223">
        <f t="shared" si="35"/>
        <v>0</v>
      </c>
      <c r="AC73" s="123"/>
      <c r="AD73" s="223">
        <f t="shared" si="36"/>
        <v>0</v>
      </c>
      <c r="AE73" s="327">
        <f t="shared" si="37"/>
        <v>0</v>
      </c>
      <c r="AF73" s="328"/>
      <c r="AG73" s="161">
        <f t="shared" si="38"/>
        <v>0</v>
      </c>
      <c r="AH73" s="162">
        <f t="shared" si="39"/>
        <v>0</v>
      </c>
      <c r="AI73" s="89"/>
      <c r="AJ73" s="82">
        <v>10</v>
      </c>
      <c r="AK73" s="123"/>
      <c r="AL73" s="123"/>
      <c r="AM73" s="223">
        <f t="shared" si="40"/>
        <v>0</v>
      </c>
      <c r="AN73" s="123"/>
      <c r="AO73" s="223">
        <f t="shared" si="41"/>
        <v>0</v>
      </c>
      <c r="AP73" s="327">
        <f t="shared" si="42"/>
        <v>0</v>
      </c>
      <c r="AQ73" s="328"/>
      <c r="AR73" s="161">
        <f t="shared" si="43"/>
        <v>0</v>
      </c>
      <c r="AS73" s="162">
        <f t="shared" si="44"/>
        <v>0</v>
      </c>
      <c r="AT73" s="161"/>
      <c r="AV73" s="212">
        <f t="shared" si="45"/>
        <v>0</v>
      </c>
      <c r="AW73" s="203"/>
      <c r="AX73" s="216">
        <f t="shared" si="46"/>
        <v>0</v>
      </c>
    </row>
    <row r="74" spans="2:50" x14ac:dyDescent="0.2">
      <c r="B74" s="82">
        <v>11</v>
      </c>
      <c r="C74" s="152"/>
      <c r="D74" s="123"/>
      <c r="E74" s="123"/>
      <c r="F74" s="223">
        <f t="shared" si="25"/>
        <v>0</v>
      </c>
      <c r="G74" s="123"/>
      <c r="H74" s="223">
        <f t="shared" si="26"/>
        <v>0</v>
      </c>
      <c r="I74" s="327">
        <f t="shared" si="27"/>
        <v>0</v>
      </c>
      <c r="J74" s="328"/>
      <c r="K74" s="161">
        <f t="shared" si="28"/>
        <v>0</v>
      </c>
      <c r="L74" s="162">
        <f t="shared" si="29"/>
        <v>0</v>
      </c>
      <c r="N74" s="82">
        <v>11</v>
      </c>
      <c r="O74" s="123"/>
      <c r="P74" s="123"/>
      <c r="Q74" s="223">
        <f t="shared" si="30"/>
        <v>0</v>
      </c>
      <c r="R74" s="123"/>
      <c r="S74" s="223">
        <f t="shared" si="31"/>
        <v>0</v>
      </c>
      <c r="T74" s="327">
        <f t="shared" si="32"/>
        <v>0</v>
      </c>
      <c r="U74" s="328"/>
      <c r="V74" s="161">
        <f t="shared" si="33"/>
        <v>0</v>
      </c>
      <c r="W74" s="162">
        <f t="shared" si="34"/>
        <v>0</v>
      </c>
      <c r="X74" s="89"/>
      <c r="Y74" s="82">
        <v>11</v>
      </c>
      <c r="Z74" s="123"/>
      <c r="AA74" s="123"/>
      <c r="AB74" s="223">
        <f t="shared" si="35"/>
        <v>0</v>
      </c>
      <c r="AC74" s="123"/>
      <c r="AD74" s="223">
        <f t="shared" si="36"/>
        <v>0</v>
      </c>
      <c r="AE74" s="327">
        <f t="shared" si="37"/>
        <v>0</v>
      </c>
      <c r="AF74" s="328"/>
      <c r="AG74" s="161">
        <f t="shared" si="38"/>
        <v>0</v>
      </c>
      <c r="AH74" s="162">
        <f t="shared" si="39"/>
        <v>0</v>
      </c>
      <c r="AI74" s="89"/>
      <c r="AJ74" s="82">
        <v>11</v>
      </c>
      <c r="AK74" s="123"/>
      <c r="AL74" s="123"/>
      <c r="AM74" s="223">
        <f t="shared" si="40"/>
        <v>0</v>
      </c>
      <c r="AN74" s="123"/>
      <c r="AO74" s="223">
        <f t="shared" si="41"/>
        <v>0</v>
      </c>
      <c r="AP74" s="327">
        <f t="shared" si="42"/>
        <v>0</v>
      </c>
      <c r="AQ74" s="328"/>
      <c r="AR74" s="161">
        <f t="shared" si="43"/>
        <v>0</v>
      </c>
      <c r="AS74" s="162">
        <f t="shared" si="44"/>
        <v>0</v>
      </c>
      <c r="AT74" s="161"/>
      <c r="AV74" s="213">
        <f t="shared" si="45"/>
        <v>0</v>
      </c>
      <c r="AW74" s="204"/>
      <c r="AX74" s="216">
        <f t="shared" si="46"/>
        <v>0</v>
      </c>
    </row>
    <row r="75" spans="2:50" x14ac:dyDescent="0.2">
      <c r="B75" s="82">
        <v>12</v>
      </c>
      <c r="C75" s="152"/>
      <c r="D75" s="123"/>
      <c r="E75" s="123"/>
      <c r="F75" s="223">
        <f t="shared" si="25"/>
        <v>0</v>
      </c>
      <c r="G75" s="123"/>
      <c r="H75" s="223">
        <f t="shared" si="26"/>
        <v>0</v>
      </c>
      <c r="I75" s="327">
        <f t="shared" si="27"/>
        <v>0</v>
      </c>
      <c r="J75" s="328"/>
      <c r="K75" s="161">
        <f t="shared" si="28"/>
        <v>0</v>
      </c>
      <c r="L75" s="162">
        <f t="shared" si="29"/>
        <v>0</v>
      </c>
      <c r="N75" s="82">
        <v>12</v>
      </c>
      <c r="O75" s="123"/>
      <c r="P75" s="123"/>
      <c r="Q75" s="223">
        <f t="shared" si="30"/>
        <v>0</v>
      </c>
      <c r="R75" s="123"/>
      <c r="S75" s="223">
        <f t="shared" si="31"/>
        <v>0</v>
      </c>
      <c r="T75" s="327">
        <f t="shared" si="32"/>
        <v>0</v>
      </c>
      <c r="U75" s="328"/>
      <c r="V75" s="161">
        <f t="shared" si="33"/>
        <v>0</v>
      </c>
      <c r="W75" s="162">
        <f t="shared" si="34"/>
        <v>0</v>
      </c>
      <c r="X75" s="89"/>
      <c r="Y75" s="82">
        <v>12</v>
      </c>
      <c r="Z75" s="123"/>
      <c r="AA75" s="123"/>
      <c r="AB75" s="223">
        <f t="shared" si="35"/>
        <v>0</v>
      </c>
      <c r="AC75" s="123"/>
      <c r="AD75" s="223">
        <f t="shared" si="36"/>
        <v>0</v>
      </c>
      <c r="AE75" s="327">
        <f t="shared" si="37"/>
        <v>0</v>
      </c>
      <c r="AF75" s="328"/>
      <c r="AG75" s="161">
        <f t="shared" si="38"/>
        <v>0</v>
      </c>
      <c r="AH75" s="162">
        <f t="shared" si="39"/>
        <v>0</v>
      </c>
      <c r="AI75" s="89"/>
      <c r="AJ75" s="82">
        <v>12</v>
      </c>
      <c r="AK75" s="123"/>
      <c r="AL75" s="123"/>
      <c r="AM75" s="223">
        <f t="shared" si="40"/>
        <v>0</v>
      </c>
      <c r="AN75" s="123"/>
      <c r="AO75" s="223">
        <f t="shared" si="41"/>
        <v>0</v>
      </c>
      <c r="AP75" s="327">
        <f t="shared" si="42"/>
        <v>0</v>
      </c>
      <c r="AQ75" s="328"/>
      <c r="AR75" s="161">
        <f t="shared" si="43"/>
        <v>0</v>
      </c>
      <c r="AS75" s="162">
        <f t="shared" si="44"/>
        <v>0</v>
      </c>
      <c r="AT75" s="161"/>
      <c r="AV75" s="212">
        <f t="shared" si="45"/>
        <v>0</v>
      </c>
      <c r="AW75" s="203"/>
      <c r="AX75" s="216">
        <f t="shared" si="46"/>
        <v>0</v>
      </c>
    </row>
    <row r="76" spans="2:50" x14ac:dyDescent="0.2">
      <c r="B76" s="82">
        <v>13</v>
      </c>
      <c r="C76" s="152"/>
      <c r="D76" s="123"/>
      <c r="E76" s="123"/>
      <c r="F76" s="223">
        <f t="shared" si="25"/>
        <v>0</v>
      </c>
      <c r="G76" s="123"/>
      <c r="H76" s="223">
        <f t="shared" si="26"/>
        <v>0</v>
      </c>
      <c r="I76" s="327">
        <f t="shared" si="27"/>
        <v>0</v>
      </c>
      <c r="J76" s="328"/>
      <c r="K76" s="161">
        <f t="shared" si="28"/>
        <v>0</v>
      </c>
      <c r="L76" s="162">
        <f t="shared" si="29"/>
        <v>0</v>
      </c>
      <c r="N76" s="82">
        <v>13</v>
      </c>
      <c r="O76" s="123"/>
      <c r="P76" s="123"/>
      <c r="Q76" s="223">
        <f t="shared" si="30"/>
        <v>0</v>
      </c>
      <c r="R76" s="123"/>
      <c r="S76" s="223">
        <f t="shared" si="31"/>
        <v>0</v>
      </c>
      <c r="T76" s="327">
        <f t="shared" si="32"/>
        <v>0</v>
      </c>
      <c r="U76" s="328"/>
      <c r="V76" s="161">
        <f t="shared" si="33"/>
        <v>0</v>
      </c>
      <c r="W76" s="162">
        <f t="shared" si="34"/>
        <v>0</v>
      </c>
      <c r="X76" s="89"/>
      <c r="Y76" s="82">
        <v>13</v>
      </c>
      <c r="Z76" s="123"/>
      <c r="AA76" s="123"/>
      <c r="AB76" s="223">
        <f t="shared" si="35"/>
        <v>0</v>
      </c>
      <c r="AC76" s="123"/>
      <c r="AD76" s="223">
        <f t="shared" si="36"/>
        <v>0</v>
      </c>
      <c r="AE76" s="327">
        <f t="shared" si="37"/>
        <v>0</v>
      </c>
      <c r="AF76" s="328"/>
      <c r="AG76" s="161">
        <f t="shared" si="38"/>
        <v>0</v>
      </c>
      <c r="AH76" s="162">
        <f t="shared" si="39"/>
        <v>0</v>
      </c>
      <c r="AI76" s="89"/>
      <c r="AJ76" s="82">
        <v>13</v>
      </c>
      <c r="AK76" s="123"/>
      <c r="AL76" s="123"/>
      <c r="AM76" s="223">
        <f t="shared" si="40"/>
        <v>0</v>
      </c>
      <c r="AN76" s="123"/>
      <c r="AO76" s="223">
        <f t="shared" si="41"/>
        <v>0</v>
      </c>
      <c r="AP76" s="327">
        <f t="shared" si="42"/>
        <v>0</v>
      </c>
      <c r="AQ76" s="328"/>
      <c r="AR76" s="161">
        <f t="shared" si="43"/>
        <v>0</v>
      </c>
      <c r="AS76" s="162">
        <f t="shared" si="44"/>
        <v>0</v>
      </c>
      <c r="AT76" s="161"/>
      <c r="AV76" s="213">
        <f t="shared" si="45"/>
        <v>0</v>
      </c>
      <c r="AW76" s="204"/>
      <c r="AX76" s="216">
        <f t="shared" si="46"/>
        <v>0</v>
      </c>
    </row>
    <row r="77" spans="2:50" x14ac:dyDescent="0.2">
      <c r="B77" s="82">
        <v>14</v>
      </c>
      <c r="C77" s="152"/>
      <c r="D77" s="123"/>
      <c r="E77" s="123"/>
      <c r="F77" s="223">
        <f t="shared" si="25"/>
        <v>0</v>
      </c>
      <c r="G77" s="123"/>
      <c r="H77" s="223">
        <f t="shared" si="26"/>
        <v>0</v>
      </c>
      <c r="I77" s="327">
        <f t="shared" si="27"/>
        <v>0</v>
      </c>
      <c r="J77" s="328"/>
      <c r="K77" s="161">
        <f t="shared" si="28"/>
        <v>0</v>
      </c>
      <c r="L77" s="162">
        <f t="shared" si="29"/>
        <v>0</v>
      </c>
      <c r="N77" s="82">
        <v>14</v>
      </c>
      <c r="O77" s="123"/>
      <c r="P77" s="123"/>
      <c r="Q77" s="223">
        <f t="shared" si="30"/>
        <v>0</v>
      </c>
      <c r="R77" s="123"/>
      <c r="S77" s="223">
        <f t="shared" si="31"/>
        <v>0</v>
      </c>
      <c r="T77" s="327">
        <f t="shared" si="32"/>
        <v>0</v>
      </c>
      <c r="U77" s="328"/>
      <c r="V77" s="161">
        <f t="shared" si="33"/>
        <v>0</v>
      </c>
      <c r="W77" s="162">
        <f t="shared" si="34"/>
        <v>0</v>
      </c>
      <c r="X77" s="89"/>
      <c r="Y77" s="82">
        <v>14</v>
      </c>
      <c r="Z77" s="123"/>
      <c r="AA77" s="123"/>
      <c r="AB77" s="223">
        <f t="shared" si="35"/>
        <v>0</v>
      </c>
      <c r="AC77" s="123"/>
      <c r="AD77" s="223">
        <f t="shared" si="36"/>
        <v>0</v>
      </c>
      <c r="AE77" s="327">
        <f t="shared" si="37"/>
        <v>0</v>
      </c>
      <c r="AF77" s="328"/>
      <c r="AG77" s="161">
        <f t="shared" si="38"/>
        <v>0</v>
      </c>
      <c r="AH77" s="162">
        <f t="shared" si="39"/>
        <v>0</v>
      </c>
      <c r="AI77" s="89"/>
      <c r="AJ77" s="82">
        <v>14</v>
      </c>
      <c r="AK77" s="123"/>
      <c r="AL77" s="123"/>
      <c r="AM77" s="223">
        <f t="shared" si="40"/>
        <v>0</v>
      </c>
      <c r="AN77" s="123"/>
      <c r="AO77" s="223">
        <f t="shared" si="41"/>
        <v>0</v>
      </c>
      <c r="AP77" s="327">
        <f t="shared" si="42"/>
        <v>0</v>
      </c>
      <c r="AQ77" s="328"/>
      <c r="AR77" s="161">
        <f t="shared" si="43"/>
        <v>0</v>
      </c>
      <c r="AS77" s="162">
        <f t="shared" si="44"/>
        <v>0</v>
      </c>
      <c r="AT77" s="161"/>
      <c r="AV77" s="212">
        <f t="shared" si="45"/>
        <v>0</v>
      </c>
      <c r="AW77" s="203"/>
      <c r="AX77" s="216">
        <f t="shared" si="46"/>
        <v>0</v>
      </c>
    </row>
    <row r="78" spans="2:50" x14ac:dyDescent="0.2">
      <c r="B78" s="82">
        <v>15</v>
      </c>
      <c r="C78" s="152"/>
      <c r="D78" s="123"/>
      <c r="E78" s="123"/>
      <c r="F78" s="223">
        <f t="shared" si="25"/>
        <v>0</v>
      </c>
      <c r="G78" s="123"/>
      <c r="H78" s="223">
        <f t="shared" si="26"/>
        <v>0</v>
      </c>
      <c r="I78" s="327">
        <f t="shared" si="27"/>
        <v>0</v>
      </c>
      <c r="J78" s="328"/>
      <c r="K78" s="161">
        <f t="shared" si="28"/>
        <v>0</v>
      </c>
      <c r="L78" s="162">
        <f t="shared" si="29"/>
        <v>0</v>
      </c>
      <c r="N78" s="82">
        <v>15</v>
      </c>
      <c r="O78" s="123"/>
      <c r="P78" s="123"/>
      <c r="Q78" s="223">
        <f t="shared" si="30"/>
        <v>0</v>
      </c>
      <c r="R78" s="123"/>
      <c r="S78" s="223">
        <f t="shared" si="31"/>
        <v>0</v>
      </c>
      <c r="T78" s="327">
        <f t="shared" si="32"/>
        <v>0</v>
      </c>
      <c r="U78" s="328"/>
      <c r="V78" s="161">
        <f t="shared" si="33"/>
        <v>0</v>
      </c>
      <c r="W78" s="162">
        <f t="shared" si="34"/>
        <v>0</v>
      </c>
      <c r="X78" s="89"/>
      <c r="Y78" s="82">
        <v>15</v>
      </c>
      <c r="Z78" s="123"/>
      <c r="AA78" s="123"/>
      <c r="AB78" s="223">
        <f t="shared" si="35"/>
        <v>0</v>
      </c>
      <c r="AC78" s="123"/>
      <c r="AD78" s="223">
        <f t="shared" si="36"/>
        <v>0</v>
      </c>
      <c r="AE78" s="327">
        <f t="shared" si="37"/>
        <v>0</v>
      </c>
      <c r="AF78" s="328"/>
      <c r="AG78" s="161">
        <f t="shared" si="38"/>
        <v>0</v>
      </c>
      <c r="AH78" s="162">
        <f t="shared" si="39"/>
        <v>0</v>
      </c>
      <c r="AI78" s="89"/>
      <c r="AJ78" s="82">
        <v>15</v>
      </c>
      <c r="AK78" s="123"/>
      <c r="AL78" s="123"/>
      <c r="AM78" s="223">
        <f t="shared" si="40"/>
        <v>0</v>
      </c>
      <c r="AN78" s="123"/>
      <c r="AO78" s="223">
        <f t="shared" si="41"/>
        <v>0</v>
      </c>
      <c r="AP78" s="327">
        <f t="shared" si="42"/>
        <v>0</v>
      </c>
      <c r="AQ78" s="328"/>
      <c r="AR78" s="161">
        <f t="shared" si="43"/>
        <v>0</v>
      </c>
      <c r="AS78" s="162">
        <f t="shared" si="44"/>
        <v>0</v>
      </c>
      <c r="AT78" s="161"/>
      <c r="AV78" s="213">
        <f t="shared" si="45"/>
        <v>0</v>
      </c>
      <c r="AW78" s="204"/>
      <c r="AX78" s="216">
        <f t="shared" si="46"/>
        <v>0</v>
      </c>
    </row>
    <row r="79" spans="2:50" x14ac:dyDescent="0.2">
      <c r="B79" s="82">
        <v>16</v>
      </c>
      <c r="C79" s="152"/>
      <c r="D79" s="123"/>
      <c r="E79" s="123"/>
      <c r="F79" s="223">
        <f t="shared" si="25"/>
        <v>0</v>
      </c>
      <c r="G79" s="123"/>
      <c r="H79" s="223">
        <f t="shared" si="26"/>
        <v>0</v>
      </c>
      <c r="I79" s="327">
        <f t="shared" si="27"/>
        <v>0</v>
      </c>
      <c r="J79" s="328"/>
      <c r="K79" s="161">
        <f t="shared" si="28"/>
        <v>0</v>
      </c>
      <c r="L79" s="162">
        <f t="shared" si="29"/>
        <v>0</v>
      </c>
      <c r="N79" s="82">
        <v>16</v>
      </c>
      <c r="O79" s="123"/>
      <c r="P79" s="123"/>
      <c r="Q79" s="223">
        <f t="shared" si="30"/>
        <v>0</v>
      </c>
      <c r="R79" s="123"/>
      <c r="S79" s="223">
        <f t="shared" si="31"/>
        <v>0</v>
      </c>
      <c r="T79" s="327">
        <f t="shared" si="32"/>
        <v>0</v>
      </c>
      <c r="U79" s="328"/>
      <c r="V79" s="161">
        <f t="shared" si="33"/>
        <v>0</v>
      </c>
      <c r="W79" s="162">
        <f t="shared" si="34"/>
        <v>0</v>
      </c>
      <c r="X79" s="89"/>
      <c r="Y79" s="82">
        <v>16</v>
      </c>
      <c r="Z79" s="123"/>
      <c r="AA79" s="123"/>
      <c r="AB79" s="223">
        <f t="shared" si="35"/>
        <v>0</v>
      </c>
      <c r="AC79" s="123"/>
      <c r="AD79" s="223">
        <f t="shared" si="36"/>
        <v>0</v>
      </c>
      <c r="AE79" s="327">
        <f t="shared" si="37"/>
        <v>0</v>
      </c>
      <c r="AF79" s="328"/>
      <c r="AG79" s="161">
        <f t="shared" si="38"/>
        <v>0</v>
      </c>
      <c r="AH79" s="162">
        <f t="shared" si="39"/>
        <v>0</v>
      </c>
      <c r="AI79" s="89"/>
      <c r="AJ79" s="82">
        <v>16</v>
      </c>
      <c r="AK79" s="123"/>
      <c r="AL79" s="123"/>
      <c r="AM79" s="223">
        <f t="shared" si="40"/>
        <v>0</v>
      </c>
      <c r="AN79" s="123"/>
      <c r="AO79" s="223">
        <f t="shared" si="41"/>
        <v>0</v>
      </c>
      <c r="AP79" s="327">
        <f t="shared" si="42"/>
        <v>0</v>
      </c>
      <c r="AQ79" s="328"/>
      <c r="AR79" s="161">
        <f t="shared" si="43"/>
        <v>0</v>
      </c>
      <c r="AS79" s="162">
        <f t="shared" si="44"/>
        <v>0</v>
      </c>
      <c r="AT79" s="161"/>
      <c r="AV79" s="212">
        <f t="shared" si="45"/>
        <v>0</v>
      </c>
      <c r="AW79" s="203"/>
      <c r="AX79" s="216">
        <f t="shared" si="46"/>
        <v>0</v>
      </c>
    </row>
    <row r="80" spans="2:50" x14ac:dyDescent="0.2">
      <c r="B80" s="82">
        <v>17</v>
      </c>
      <c r="C80" s="152"/>
      <c r="D80" s="123"/>
      <c r="E80" s="123"/>
      <c r="F80" s="223">
        <f t="shared" si="25"/>
        <v>0</v>
      </c>
      <c r="G80" s="123"/>
      <c r="H80" s="223">
        <f t="shared" si="26"/>
        <v>0</v>
      </c>
      <c r="I80" s="327">
        <f t="shared" si="27"/>
        <v>0</v>
      </c>
      <c r="J80" s="328"/>
      <c r="K80" s="161">
        <f t="shared" si="28"/>
        <v>0</v>
      </c>
      <c r="L80" s="162">
        <f t="shared" si="29"/>
        <v>0</v>
      </c>
      <c r="N80" s="82">
        <v>17</v>
      </c>
      <c r="O80" s="123"/>
      <c r="P80" s="123"/>
      <c r="Q80" s="223">
        <f t="shared" si="30"/>
        <v>0</v>
      </c>
      <c r="R80" s="123"/>
      <c r="S80" s="223">
        <f t="shared" si="31"/>
        <v>0</v>
      </c>
      <c r="T80" s="327">
        <f t="shared" si="32"/>
        <v>0</v>
      </c>
      <c r="U80" s="328"/>
      <c r="V80" s="161">
        <f t="shared" si="33"/>
        <v>0</v>
      </c>
      <c r="W80" s="162">
        <f t="shared" si="34"/>
        <v>0</v>
      </c>
      <c r="X80" s="89"/>
      <c r="Y80" s="82">
        <v>17</v>
      </c>
      <c r="Z80" s="123"/>
      <c r="AA80" s="123"/>
      <c r="AB80" s="223">
        <f t="shared" si="35"/>
        <v>0</v>
      </c>
      <c r="AC80" s="123"/>
      <c r="AD80" s="223">
        <f t="shared" si="36"/>
        <v>0</v>
      </c>
      <c r="AE80" s="327">
        <f t="shared" si="37"/>
        <v>0</v>
      </c>
      <c r="AF80" s="328"/>
      <c r="AG80" s="161">
        <f t="shared" si="38"/>
        <v>0</v>
      </c>
      <c r="AH80" s="162">
        <f t="shared" si="39"/>
        <v>0</v>
      </c>
      <c r="AI80" s="89"/>
      <c r="AJ80" s="82">
        <v>17</v>
      </c>
      <c r="AK80" s="123"/>
      <c r="AL80" s="123"/>
      <c r="AM80" s="223">
        <f t="shared" si="40"/>
        <v>0</v>
      </c>
      <c r="AN80" s="123"/>
      <c r="AO80" s="223">
        <f t="shared" si="41"/>
        <v>0</v>
      </c>
      <c r="AP80" s="327">
        <f t="shared" si="42"/>
        <v>0</v>
      </c>
      <c r="AQ80" s="328"/>
      <c r="AR80" s="161">
        <f t="shared" si="43"/>
        <v>0</v>
      </c>
      <c r="AS80" s="162">
        <f t="shared" si="44"/>
        <v>0</v>
      </c>
      <c r="AT80" s="161"/>
      <c r="AV80" s="213">
        <f t="shared" si="45"/>
        <v>0</v>
      </c>
      <c r="AW80" s="204"/>
      <c r="AX80" s="216">
        <f t="shared" si="46"/>
        <v>0</v>
      </c>
    </row>
    <row r="81" spans="2:50" x14ac:dyDescent="0.2">
      <c r="B81" s="82">
        <v>18</v>
      </c>
      <c r="C81" s="152"/>
      <c r="D81" s="123"/>
      <c r="E81" s="123"/>
      <c r="F81" s="223">
        <f t="shared" si="25"/>
        <v>0</v>
      </c>
      <c r="G81" s="123"/>
      <c r="H81" s="223">
        <f t="shared" si="26"/>
        <v>0</v>
      </c>
      <c r="I81" s="327">
        <f t="shared" si="27"/>
        <v>0</v>
      </c>
      <c r="J81" s="328"/>
      <c r="K81" s="161">
        <f t="shared" si="28"/>
        <v>0</v>
      </c>
      <c r="L81" s="162">
        <f t="shared" si="29"/>
        <v>0</v>
      </c>
      <c r="N81" s="82">
        <v>18</v>
      </c>
      <c r="O81" s="123"/>
      <c r="P81" s="123"/>
      <c r="Q81" s="223">
        <f t="shared" si="30"/>
        <v>0</v>
      </c>
      <c r="R81" s="123"/>
      <c r="S81" s="223">
        <f t="shared" si="31"/>
        <v>0</v>
      </c>
      <c r="T81" s="327">
        <f t="shared" si="32"/>
        <v>0</v>
      </c>
      <c r="U81" s="328"/>
      <c r="V81" s="161">
        <f t="shared" si="33"/>
        <v>0</v>
      </c>
      <c r="W81" s="162">
        <f t="shared" si="34"/>
        <v>0</v>
      </c>
      <c r="X81" s="89"/>
      <c r="Y81" s="82">
        <v>18</v>
      </c>
      <c r="Z81" s="123"/>
      <c r="AA81" s="123"/>
      <c r="AB81" s="223">
        <f t="shared" si="35"/>
        <v>0</v>
      </c>
      <c r="AC81" s="123"/>
      <c r="AD81" s="223">
        <f t="shared" si="36"/>
        <v>0</v>
      </c>
      <c r="AE81" s="327">
        <f t="shared" si="37"/>
        <v>0</v>
      </c>
      <c r="AF81" s="328"/>
      <c r="AG81" s="161">
        <f t="shared" si="38"/>
        <v>0</v>
      </c>
      <c r="AH81" s="162">
        <f t="shared" si="39"/>
        <v>0</v>
      </c>
      <c r="AI81" s="89"/>
      <c r="AJ81" s="82">
        <v>18</v>
      </c>
      <c r="AK81" s="123"/>
      <c r="AL81" s="123"/>
      <c r="AM81" s="223">
        <f t="shared" si="40"/>
        <v>0</v>
      </c>
      <c r="AN81" s="123"/>
      <c r="AO81" s="223">
        <f t="shared" si="41"/>
        <v>0</v>
      </c>
      <c r="AP81" s="327">
        <f t="shared" si="42"/>
        <v>0</v>
      </c>
      <c r="AQ81" s="328"/>
      <c r="AR81" s="161">
        <f t="shared" si="43"/>
        <v>0</v>
      </c>
      <c r="AS81" s="162">
        <f t="shared" si="44"/>
        <v>0</v>
      </c>
      <c r="AT81" s="161"/>
      <c r="AV81" s="212">
        <f t="shared" si="45"/>
        <v>0</v>
      </c>
      <c r="AW81" s="203"/>
      <c r="AX81" s="216">
        <f t="shared" si="46"/>
        <v>0</v>
      </c>
    </row>
    <row r="82" spans="2:50" x14ac:dyDescent="0.2">
      <c r="B82" s="82">
        <v>19</v>
      </c>
      <c r="C82" s="152"/>
      <c r="D82" s="123"/>
      <c r="E82" s="123"/>
      <c r="F82" s="223">
        <f t="shared" si="25"/>
        <v>0</v>
      </c>
      <c r="G82" s="123"/>
      <c r="H82" s="223">
        <f t="shared" si="26"/>
        <v>0</v>
      </c>
      <c r="I82" s="327">
        <f t="shared" si="27"/>
        <v>0</v>
      </c>
      <c r="J82" s="328"/>
      <c r="K82" s="161">
        <f t="shared" si="28"/>
        <v>0</v>
      </c>
      <c r="L82" s="162">
        <f t="shared" si="29"/>
        <v>0</v>
      </c>
      <c r="N82" s="82">
        <v>19</v>
      </c>
      <c r="O82" s="123"/>
      <c r="P82" s="123"/>
      <c r="Q82" s="223">
        <f t="shared" si="30"/>
        <v>0</v>
      </c>
      <c r="R82" s="123"/>
      <c r="S82" s="223">
        <f t="shared" si="31"/>
        <v>0</v>
      </c>
      <c r="T82" s="327">
        <f t="shared" si="32"/>
        <v>0</v>
      </c>
      <c r="U82" s="328"/>
      <c r="V82" s="161">
        <f t="shared" si="33"/>
        <v>0</v>
      </c>
      <c r="W82" s="162">
        <f t="shared" si="34"/>
        <v>0</v>
      </c>
      <c r="X82" s="89"/>
      <c r="Y82" s="82">
        <v>19</v>
      </c>
      <c r="Z82" s="123"/>
      <c r="AA82" s="123"/>
      <c r="AB82" s="223">
        <f t="shared" si="35"/>
        <v>0</v>
      </c>
      <c r="AC82" s="123"/>
      <c r="AD82" s="223">
        <f t="shared" si="36"/>
        <v>0</v>
      </c>
      <c r="AE82" s="327">
        <f t="shared" si="37"/>
        <v>0</v>
      </c>
      <c r="AF82" s="328"/>
      <c r="AG82" s="161">
        <f t="shared" si="38"/>
        <v>0</v>
      </c>
      <c r="AH82" s="162">
        <f t="shared" si="39"/>
        <v>0</v>
      </c>
      <c r="AI82" s="89"/>
      <c r="AJ82" s="82">
        <v>19</v>
      </c>
      <c r="AK82" s="123"/>
      <c r="AL82" s="123"/>
      <c r="AM82" s="223">
        <f t="shared" si="40"/>
        <v>0</v>
      </c>
      <c r="AN82" s="123"/>
      <c r="AO82" s="223">
        <f t="shared" si="41"/>
        <v>0</v>
      </c>
      <c r="AP82" s="327">
        <f t="shared" si="42"/>
        <v>0</v>
      </c>
      <c r="AQ82" s="328"/>
      <c r="AR82" s="161">
        <f t="shared" si="43"/>
        <v>0</v>
      </c>
      <c r="AS82" s="162">
        <f t="shared" si="44"/>
        <v>0</v>
      </c>
      <c r="AT82" s="161"/>
      <c r="AV82" s="213">
        <f t="shared" si="45"/>
        <v>0</v>
      </c>
      <c r="AW82" s="204"/>
      <c r="AX82" s="216">
        <f t="shared" si="46"/>
        <v>0</v>
      </c>
    </row>
    <row r="83" spans="2:50" x14ac:dyDescent="0.2">
      <c r="B83" s="82">
        <v>20</v>
      </c>
      <c r="C83" s="152"/>
      <c r="D83" s="123"/>
      <c r="E83" s="123"/>
      <c r="F83" s="223">
        <f t="shared" si="25"/>
        <v>0</v>
      </c>
      <c r="G83" s="123"/>
      <c r="H83" s="223">
        <f t="shared" si="26"/>
        <v>0</v>
      </c>
      <c r="I83" s="327">
        <f t="shared" si="27"/>
        <v>0</v>
      </c>
      <c r="J83" s="328"/>
      <c r="K83" s="161">
        <f t="shared" si="28"/>
        <v>0</v>
      </c>
      <c r="L83" s="162">
        <f t="shared" si="29"/>
        <v>0</v>
      </c>
      <c r="N83" s="82">
        <v>20</v>
      </c>
      <c r="O83" s="123"/>
      <c r="P83" s="123"/>
      <c r="Q83" s="223">
        <f t="shared" si="30"/>
        <v>0</v>
      </c>
      <c r="R83" s="123"/>
      <c r="S83" s="223">
        <f t="shared" si="31"/>
        <v>0</v>
      </c>
      <c r="T83" s="327">
        <f t="shared" si="32"/>
        <v>0</v>
      </c>
      <c r="U83" s="328"/>
      <c r="V83" s="161">
        <f t="shared" si="33"/>
        <v>0</v>
      </c>
      <c r="W83" s="162">
        <f t="shared" si="34"/>
        <v>0</v>
      </c>
      <c r="X83" s="89"/>
      <c r="Y83" s="82">
        <v>20</v>
      </c>
      <c r="Z83" s="123"/>
      <c r="AA83" s="123"/>
      <c r="AB83" s="223">
        <f t="shared" si="35"/>
        <v>0</v>
      </c>
      <c r="AC83" s="123"/>
      <c r="AD83" s="223">
        <f t="shared" si="36"/>
        <v>0</v>
      </c>
      <c r="AE83" s="327">
        <f t="shared" si="37"/>
        <v>0</v>
      </c>
      <c r="AF83" s="328"/>
      <c r="AG83" s="161">
        <f t="shared" si="38"/>
        <v>0</v>
      </c>
      <c r="AH83" s="162">
        <f t="shared" si="39"/>
        <v>0</v>
      </c>
      <c r="AI83" s="89"/>
      <c r="AJ83" s="82">
        <v>20</v>
      </c>
      <c r="AK83" s="123"/>
      <c r="AL83" s="123"/>
      <c r="AM83" s="223">
        <f t="shared" si="40"/>
        <v>0</v>
      </c>
      <c r="AN83" s="123"/>
      <c r="AO83" s="223">
        <f t="shared" si="41"/>
        <v>0</v>
      </c>
      <c r="AP83" s="327">
        <f t="shared" si="42"/>
        <v>0</v>
      </c>
      <c r="AQ83" s="328"/>
      <c r="AR83" s="161">
        <f t="shared" si="43"/>
        <v>0</v>
      </c>
      <c r="AS83" s="162">
        <f t="shared" si="44"/>
        <v>0</v>
      </c>
      <c r="AT83" s="161"/>
      <c r="AV83" s="212">
        <f t="shared" si="45"/>
        <v>0</v>
      </c>
      <c r="AW83" s="203"/>
      <c r="AX83" s="216">
        <f t="shared" si="46"/>
        <v>0</v>
      </c>
    </row>
    <row r="84" spans="2:50" x14ac:dyDescent="0.2">
      <c r="B84" s="82">
        <v>21</v>
      </c>
      <c r="C84" s="152"/>
      <c r="D84" s="123"/>
      <c r="E84" s="123"/>
      <c r="F84" s="223">
        <f t="shared" si="25"/>
        <v>0</v>
      </c>
      <c r="G84" s="123"/>
      <c r="H84" s="223">
        <f t="shared" si="26"/>
        <v>0</v>
      </c>
      <c r="I84" s="327">
        <f t="shared" si="27"/>
        <v>0</v>
      </c>
      <c r="J84" s="328"/>
      <c r="K84" s="161">
        <f t="shared" si="28"/>
        <v>0</v>
      </c>
      <c r="L84" s="162">
        <f t="shared" si="29"/>
        <v>0</v>
      </c>
      <c r="N84" s="82">
        <v>21</v>
      </c>
      <c r="O84" s="123"/>
      <c r="P84" s="123"/>
      <c r="Q84" s="223">
        <f t="shared" si="30"/>
        <v>0</v>
      </c>
      <c r="R84" s="123"/>
      <c r="S84" s="223">
        <f t="shared" si="31"/>
        <v>0</v>
      </c>
      <c r="T84" s="327">
        <f t="shared" si="32"/>
        <v>0</v>
      </c>
      <c r="U84" s="328"/>
      <c r="V84" s="161">
        <f t="shared" si="33"/>
        <v>0</v>
      </c>
      <c r="W84" s="162">
        <f t="shared" si="34"/>
        <v>0</v>
      </c>
      <c r="X84" s="89"/>
      <c r="Y84" s="82">
        <v>21</v>
      </c>
      <c r="Z84" s="123"/>
      <c r="AA84" s="123"/>
      <c r="AB84" s="223">
        <f t="shared" si="35"/>
        <v>0</v>
      </c>
      <c r="AC84" s="123"/>
      <c r="AD84" s="223">
        <f t="shared" si="36"/>
        <v>0</v>
      </c>
      <c r="AE84" s="327">
        <f t="shared" si="37"/>
        <v>0</v>
      </c>
      <c r="AF84" s="328"/>
      <c r="AG84" s="161">
        <f t="shared" si="38"/>
        <v>0</v>
      </c>
      <c r="AH84" s="162">
        <f t="shared" si="39"/>
        <v>0</v>
      </c>
      <c r="AI84" s="89"/>
      <c r="AJ84" s="82">
        <v>21</v>
      </c>
      <c r="AK84" s="123"/>
      <c r="AL84" s="123"/>
      <c r="AM84" s="223">
        <f t="shared" si="40"/>
        <v>0</v>
      </c>
      <c r="AN84" s="123"/>
      <c r="AO84" s="223">
        <f t="shared" si="41"/>
        <v>0</v>
      </c>
      <c r="AP84" s="327">
        <f t="shared" si="42"/>
        <v>0</v>
      </c>
      <c r="AQ84" s="328"/>
      <c r="AR84" s="161">
        <f t="shared" si="43"/>
        <v>0</v>
      </c>
      <c r="AS84" s="162">
        <f t="shared" si="44"/>
        <v>0</v>
      </c>
      <c r="AT84" s="161"/>
      <c r="AV84" s="213">
        <f t="shared" si="45"/>
        <v>0</v>
      </c>
      <c r="AW84" s="204"/>
      <c r="AX84" s="216">
        <f t="shared" si="46"/>
        <v>0</v>
      </c>
    </row>
    <row r="85" spans="2:50" x14ac:dyDescent="0.2">
      <c r="B85" s="82">
        <v>22</v>
      </c>
      <c r="C85" s="152"/>
      <c r="D85" s="123"/>
      <c r="E85" s="123"/>
      <c r="F85" s="223">
        <f t="shared" si="25"/>
        <v>0</v>
      </c>
      <c r="G85" s="123"/>
      <c r="H85" s="223">
        <f t="shared" si="26"/>
        <v>0</v>
      </c>
      <c r="I85" s="327">
        <f t="shared" si="27"/>
        <v>0</v>
      </c>
      <c r="J85" s="328"/>
      <c r="K85" s="161">
        <f t="shared" si="28"/>
        <v>0</v>
      </c>
      <c r="L85" s="162">
        <f t="shared" si="29"/>
        <v>0</v>
      </c>
      <c r="N85" s="82">
        <v>22</v>
      </c>
      <c r="O85" s="123"/>
      <c r="P85" s="123"/>
      <c r="Q85" s="223">
        <f t="shared" si="30"/>
        <v>0</v>
      </c>
      <c r="R85" s="123"/>
      <c r="S85" s="223">
        <f t="shared" si="31"/>
        <v>0</v>
      </c>
      <c r="T85" s="327">
        <f t="shared" si="32"/>
        <v>0</v>
      </c>
      <c r="U85" s="328"/>
      <c r="V85" s="161">
        <f t="shared" si="33"/>
        <v>0</v>
      </c>
      <c r="W85" s="162">
        <f t="shared" si="34"/>
        <v>0</v>
      </c>
      <c r="X85" s="89"/>
      <c r="Y85" s="82">
        <v>22</v>
      </c>
      <c r="Z85" s="123"/>
      <c r="AA85" s="123"/>
      <c r="AB85" s="223">
        <f t="shared" si="35"/>
        <v>0</v>
      </c>
      <c r="AC85" s="123"/>
      <c r="AD85" s="223">
        <f t="shared" si="36"/>
        <v>0</v>
      </c>
      <c r="AE85" s="327">
        <f t="shared" si="37"/>
        <v>0</v>
      </c>
      <c r="AF85" s="328"/>
      <c r="AG85" s="161">
        <f t="shared" si="38"/>
        <v>0</v>
      </c>
      <c r="AH85" s="162">
        <f t="shared" si="39"/>
        <v>0</v>
      </c>
      <c r="AI85" s="89"/>
      <c r="AJ85" s="82">
        <v>22</v>
      </c>
      <c r="AK85" s="123"/>
      <c r="AL85" s="123"/>
      <c r="AM85" s="223">
        <f t="shared" si="40"/>
        <v>0</v>
      </c>
      <c r="AN85" s="123"/>
      <c r="AO85" s="223">
        <f t="shared" si="41"/>
        <v>0</v>
      </c>
      <c r="AP85" s="327">
        <f t="shared" si="42"/>
        <v>0</v>
      </c>
      <c r="AQ85" s="328"/>
      <c r="AR85" s="161">
        <f t="shared" si="43"/>
        <v>0</v>
      </c>
      <c r="AS85" s="162">
        <f t="shared" si="44"/>
        <v>0</v>
      </c>
      <c r="AT85" s="161"/>
      <c r="AV85" s="212">
        <f t="shared" si="45"/>
        <v>0</v>
      </c>
      <c r="AW85" s="203"/>
      <c r="AX85" s="216">
        <f t="shared" si="46"/>
        <v>0</v>
      </c>
    </row>
    <row r="86" spans="2:50" x14ac:dyDescent="0.2">
      <c r="B86" s="82">
        <v>23</v>
      </c>
      <c r="C86" s="152"/>
      <c r="D86" s="123"/>
      <c r="E86" s="123"/>
      <c r="F86" s="223">
        <f t="shared" si="25"/>
        <v>0</v>
      </c>
      <c r="G86" s="123"/>
      <c r="H86" s="223">
        <f t="shared" si="26"/>
        <v>0</v>
      </c>
      <c r="I86" s="327">
        <f t="shared" si="27"/>
        <v>0</v>
      </c>
      <c r="J86" s="328"/>
      <c r="K86" s="161">
        <f t="shared" si="28"/>
        <v>0</v>
      </c>
      <c r="L86" s="162">
        <f t="shared" si="29"/>
        <v>0</v>
      </c>
      <c r="N86" s="82">
        <v>23</v>
      </c>
      <c r="O86" s="123"/>
      <c r="P86" s="123"/>
      <c r="Q86" s="223">
        <f t="shared" si="30"/>
        <v>0</v>
      </c>
      <c r="R86" s="123"/>
      <c r="S86" s="223">
        <f t="shared" si="31"/>
        <v>0</v>
      </c>
      <c r="T86" s="327">
        <f t="shared" si="32"/>
        <v>0</v>
      </c>
      <c r="U86" s="328"/>
      <c r="V86" s="161">
        <f t="shared" si="33"/>
        <v>0</v>
      </c>
      <c r="W86" s="162">
        <f t="shared" si="34"/>
        <v>0</v>
      </c>
      <c r="X86" s="89"/>
      <c r="Y86" s="82">
        <v>23</v>
      </c>
      <c r="Z86" s="123"/>
      <c r="AA86" s="123"/>
      <c r="AB86" s="223">
        <f t="shared" si="35"/>
        <v>0</v>
      </c>
      <c r="AC86" s="123"/>
      <c r="AD86" s="223">
        <f t="shared" si="36"/>
        <v>0</v>
      </c>
      <c r="AE86" s="327">
        <f t="shared" si="37"/>
        <v>0</v>
      </c>
      <c r="AF86" s="328"/>
      <c r="AG86" s="161">
        <f t="shared" si="38"/>
        <v>0</v>
      </c>
      <c r="AH86" s="162">
        <f t="shared" si="39"/>
        <v>0</v>
      </c>
      <c r="AI86" s="89"/>
      <c r="AJ86" s="82">
        <v>23</v>
      </c>
      <c r="AK86" s="123"/>
      <c r="AL86" s="123"/>
      <c r="AM86" s="223">
        <f t="shared" si="40"/>
        <v>0</v>
      </c>
      <c r="AN86" s="123"/>
      <c r="AO86" s="223">
        <f t="shared" si="41"/>
        <v>0</v>
      </c>
      <c r="AP86" s="327">
        <f t="shared" si="42"/>
        <v>0</v>
      </c>
      <c r="AQ86" s="328"/>
      <c r="AR86" s="161">
        <f t="shared" si="43"/>
        <v>0</v>
      </c>
      <c r="AS86" s="162">
        <f t="shared" si="44"/>
        <v>0</v>
      </c>
      <c r="AT86" s="161"/>
      <c r="AV86" s="213">
        <f t="shared" si="45"/>
        <v>0</v>
      </c>
      <c r="AW86" s="204"/>
      <c r="AX86" s="216">
        <f t="shared" si="46"/>
        <v>0</v>
      </c>
    </row>
    <row r="87" spans="2:50" x14ac:dyDescent="0.2">
      <c r="B87" s="82">
        <v>24</v>
      </c>
      <c r="C87" s="152"/>
      <c r="D87" s="123"/>
      <c r="E87" s="123"/>
      <c r="F87" s="223">
        <f t="shared" si="25"/>
        <v>0</v>
      </c>
      <c r="G87" s="123"/>
      <c r="H87" s="223">
        <f t="shared" si="26"/>
        <v>0</v>
      </c>
      <c r="I87" s="327">
        <f t="shared" si="27"/>
        <v>0</v>
      </c>
      <c r="J87" s="328"/>
      <c r="K87" s="161">
        <f t="shared" si="28"/>
        <v>0</v>
      </c>
      <c r="L87" s="162">
        <f t="shared" si="29"/>
        <v>0</v>
      </c>
      <c r="N87" s="82">
        <v>24</v>
      </c>
      <c r="O87" s="123"/>
      <c r="P87" s="123"/>
      <c r="Q87" s="223">
        <f t="shared" si="30"/>
        <v>0</v>
      </c>
      <c r="R87" s="123"/>
      <c r="S87" s="223">
        <f t="shared" si="31"/>
        <v>0</v>
      </c>
      <c r="T87" s="327">
        <f t="shared" si="32"/>
        <v>0</v>
      </c>
      <c r="U87" s="328"/>
      <c r="V87" s="161">
        <f t="shared" si="33"/>
        <v>0</v>
      </c>
      <c r="W87" s="162">
        <f t="shared" si="34"/>
        <v>0</v>
      </c>
      <c r="X87" s="89"/>
      <c r="Y87" s="82">
        <v>24</v>
      </c>
      <c r="Z87" s="123"/>
      <c r="AA87" s="123"/>
      <c r="AB87" s="223">
        <f t="shared" si="35"/>
        <v>0</v>
      </c>
      <c r="AC87" s="123"/>
      <c r="AD87" s="223">
        <f t="shared" si="36"/>
        <v>0</v>
      </c>
      <c r="AE87" s="327">
        <f t="shared" si="37"/>
        <v>0</v>
      </c>
      <c r="AF87" s="328"/>
      <c r="AG87" s="161">
        <f t="shared" si="38"/>
        <v>0</v>
      </c>
      <c r="AH87" s="162">
        <f t="shared" si="39"/>
        <v>0</v>
      </c>
      <c r="AI87" s="89"/>
      <c r="AJ87" s="82">
        <v>24</v>
      </c>
      <c r="AK87" s="123"/>
      <c r="AL87" s="123"/>
      <c r="AM87" s="223">
        <f t="shared" si="40"/>
        <v>0</v>
      </c>
      <c r="AN87" s="123"/>
      <c r="AO87" s="223">
        <f t="shared" si="41"/>
        <v>0</v>
      </c>
      <c r="AP87" s="327">
        <f t="shared" si="42"/>
        <v>0</v>
      </c>
      <c r="AQ87" s="328"/>
      <c r="AR87" s="161">
        <f t="shared" si="43"/>
        <v>0</v>
      </c>
      <c r="AS87" s="162">
        <f t="shared" si="44"/>
        <v>0</v>
      </c>
      <c r="AT87" s="161"/>
      <c r="AV87" s="212">
        <f t="shared" si="45"/>
        <v>0</v>
      </c>
      <c r="AW87" s="203"/>
      <c r="AX87" s="216">
        <f t="shared" si="46"/>
        <v>0</v>
      </c>
    </row>
    <row r="88" spans="2:50" x14ac:dyDescent="0.2">
      <c r="B88" s="82">
        <v>25</v>
      </c>
      <c r="C88" s="152"/>
      <c r="D88" s="123"/>
      <c r="E88" s="123"/>
      <c r="F88" s="223">
        <f t="shared" si="25"/>
        <v>0</v>
      </c>
      <c r="G88" s="123"/>
      <c r="H88" s="223">
        <f t="shared" si="26"/>
        <v>0</v>
      </c>
      <c r="I88" s="327">
        <f t="shared" si="27"/>
        <v>0</v>
      </c>
      <c r="J88" s="328"/>
      <c r="K88" s="161">
        <f t="shared" si="28"/>
        <v>0</v>
      </c>
      <c r="L88" s="162">
        <f t="shared" si="29"/>
        <v>0</v>
      </c>
      <c r="N88" s="82">
        <v>25</v>
      </c>
      <c r="O88" s="123"/>
      <c r="P88" s="123"/>
      <c r="Q88" s="223">
        <f t="shared" si="30"/>
        <v>0</v>
      </c>
      <c r="R88" s="123"/>
      <c r="S88" s="223">
        <f t="shared" si="31"/>
        <v>0</v>
      </c>
      <c r="T88" s="327">
        <f t="shared" si="32"/>
        <v>0</v>
      </c>
      <c r="U88" s="328"/>
      <c r="V88" s="161">
        <f t="shared" si="33"/>
        <v>0</v>
      </c>
      <c r="W88" s="162">
        <f t="shared" si="34"/>
        <v>0</v>
      </c>
      <c r="X88" s="89"/>
      <c r="Y88" s="82">
        <v>25</v>
      </c>
      <c r="Z88" s="123"/>
      <c r="AA88" s="123"/>
      <c r="AB88" s="223">
        <f t="shared" si="35"/>
        <v>0</v>
      </c>
      <c r="AC88" s="123"/>
      <c r="AD88" s="223">
        <f t="shared" si="36"/>
        <v>0</v>
      </c>
      <c r="AE88" s="327">
        <f t="shared" si="37"/>
        <v>0</v>
      </c>
      <c r="AF88" s="328"/>
      <c r="AG88" s="161">
        <f t="shared" si="38"/>
        <v>0</v>
      </c>
      <c r="AH88" s="162">
        <f t="shared" si="39"/>
        <v>0</v>
      </c>
      <c r="AI88" s="89"/>
      <c r="AJ88" s="82">
        <v>25</v>
      </c>
      <c r="AK88" s="123"/>
      <c r="AL88" s="123"/>
      <c r="AM88" s="223">
        <f t="shared" si="40"/>
        <v>0</v>
      </c>
      <c r="AN88" s="123"/>
      <c r="AO88" s="223">
        <f t="shared" si="41"/>
        <v>0</v>
      </c>
      <c r="AP88" s="327">
        <f t="shared" si="42"/>
        <v>0</v>
      </c>
      <c r="AQ88" s="328"/>
      <c r="AR88" s="161">
        <f t="shared" si="43"/>
        <v>0</v>
      </c>
      <c r="AS88" s="162">
        <f t="shared" si="44"/>
        <v>0</v>
      </c>
      <c r="AT88" s="161"/>
      <c r="AV88" s="213">
        <f t="shared" si="45"/>
        <v>0</v>
      </c>
      <c r="AW88" s="204"/>
      <c r="AX88" s="216">
        <f t="shared" si="46"/>
        <v>0</v>
      </c>
    </row>
    <row r="89" spans="2:50" x14ac:dyDescent="0.2">
      <c r="B89" s="82">
        <v>26</v>
      </c>
      <c r="C89" s="152"/>
      <c r="D89" s="123"/>
      <c r="E89" s="123"/>
      <c r="F89" s="223">
        <f t="shared" si="25"/>
        <v>0</v>
      </c>
      <c r="G89" s="123"/>
      <c r="H89" s="223">
        <f t="shared" si="26"/>
        <v>0</v>
      </c>
      <c r="I89" s="327">
        <f t="shared" si="27"/>
        <v>0</v>
      </c>
      <c r="J89" s="328"/>
      <c r="K89" s="161">
        <f t="shared" si="28"/>
        <v>0</v>
      </c>
      <c r="L89" s="162">
        <f t="shared" si="29"/>
        <v>0</v>
      </c>
      <c r="N89" s="82">
        <v>26</v>
      </c>
      <c r="O89" s="123"/>
      <c r="P89" s="123"/>
      <c r="Q89" s="223">
        <f t="shared" si="30"/>
        <v>0</v>
      </c>
      <c r="R89" s="123"/>
      <c r="S89" s="223">
        <f t="shared" si="31"/>
        <v>0</v>
      </c>
      <c r="T89" s="327">
        <f t="shared" si="32"/>
        <v>0</v>
      </c>
      <c r="U89" s="328"/>
      <c r="V89" s="161">
        <f t="shared" si="33"/>
        <v>0</v>
      </c>
      <c r="W89" s="162">
        <f t="shared" si="34"/>
        <v>0</v>
      </c>
      <c r="X89" s="89"/>
      <c r="Y89" s="82">
        <v>26</v>
      </c>
      <c r="Z89" s="123"/>
      <c r="AA89" s="123"/>
      <c r="AB89" s="223">
        <f t="shared" si="35"/>
        <v>0</v>
      </c>
      <c r="AC89" s="123"/>
      <c r="AD89" s="223">
        <f t="shared" si="36"/>
        <v>0</v>
      </c>
      <c r="AE89" s="327">
        <f t="shared" si="37"/>
        <v>0</v>
      </c>
      <c r="AF89" s="328"/>
      <c r="AG89" s="161">
        <f t="shared" si="38"/>
        <v>0</v>
      </c>
      <c r="AH89" s="162">
        <f t="shared" si="39"/>
        <v>0</v>
      </c>
      <c r="AI89" s="89"/>
      <c r="AJ89" s="82">
        <v>26</v>
      </c>
      <c r="AK89" s="123"/>
      <c r="AL89" s="123"/>
      <c r="AM89" s="223">
        <f t="shared" si="40"/>
        <v>0</v>
      </c>
      <c r="AN89" s="123"/>
      <c r="AO89" s="223">
        <f t="shared" si="41"/>
        <v>0</v>
      </c>
      <c r="AP89" s="327">
        <f t="shared" si="42"/>
        <v>0</v>
      </c>
      <c r="AQ89" s="328"/>
      <c r="AR89" s="161">
        <f t="shared" si="43"/>
        <v>0</v>
      </c>
      <c r="AS89" s="162">
        <f t="shared" si="44"/>
        <v>0</v>
      </c>
      <c r="AT89" s="161"/>
      <c r="AV89" s="212">
        <f t="shared" si="45"/>
        <v>0</v>
      </c>
      <c r="AW89" s="203"/>
      <c r="AX89" s="216">
        <f t="shared" si="46"/>
        <v>0</v>
      </c>
    </row>
    <row r="90" spans="2:50" x14ac:dyDescent="0.2">
      <c r="B90" s="82">
        <v>27</v>
      </c>
      <c r="C90" s="152"/>
      <c r="D90" s="123"/>
      <c r="E90" s="123"/>
      <c r="F90" s="223">
        <f t="shared" si="25"/>
        <v>0</v>
      </c>
      <c r="G90" s="123"/>
      <c r="H90" s="223">
        <f t="shared" si="26"/>
        <v>0</v>
      </c>
      <c r="I90" s="327">
        <f t="shared" si="27"/>
        <v>0</v>
      </c>
      <c r="J90" s="328"/>
      <c r="K90" s="161">
        <f t="shared" si="28"/>
        <v>0</v>
      </c>
      <c r="L90" s="162">
        <f t="shared" si="29"/>
        <v>0</v>
      </c>
      <c r="N90" s="82">
        <v>27</v>
      </c>
      <c r="O90" s="123"/>
      <c r="P90" s="123"/>
      <c r="Q90" s="223">
        <f t="shared" si="30"/>
        <v>0</v>
      </c>
      <c r="R90" s="123"/>
      <c r="S90" s="223">
        <f t="shared" si="31"/>
        <v>0</v>
      </c>
      <c r="T90" s="327">
        <f t="shared" si="32"/>
        <v>0</v>
      </c>
      <c r="U90" s="328"/>
      <c r="V90" s="161">
        <f t="shared" si="33"/>
        <v>0</v>
      </c>
      <c r="W90" s="162">
        <f t="shared" si="34"/>
        <v>0</v>
      </c>
      <c r="X90" s="89"/>
      <c r="Y90" s="82">
        <v>27</v>
      </c>
      <c r="Z90" s="123"/>
      <c r="AA90" s="123"/>
      <c r="AB90" s="223">
        <f t="shared" si="35"/>
        <v>0</v>
      </c>
      <c r="AC90" s="123"/>
      <c r="AD90" s="223">
        <f t="shared" si="36"/>
        <v>0</v>
      </c>
      <c r="AE90" s="327">
        <f t="shared" si="37"/>
        <v>0</v>
      </c>
      <c r="AF90" s="328"/>
      <c r="AG90" s="161">
        <f t="shared" si="38"/>
        <v>0</v>
      </c>
      <c r="AH90" s="162">
        <f t="shared" si="39"/>
        <v>0</v>
      </c>
      <c r="AI90" s="89"/>
      <c r="AJ90" s="82">
        <v>27</v>
      </c>
      <c r="AK90" s="123"/>
      <c r="AL90" s="123"/>
      <c r="AM90" s="223">
        <f t="shared" si="40"/>
        <v>0</v>
      </c>
      <c r="AN90" s="123"/>
      <c r="AO90" s="223">
        <f t="shared" si="41"/>
        <v>0</v>
      </c>
      <c r="AP90" s="327">
        <f t="shared" si="42"/>
        <v>0</v>
      </c>
      <c r="AQ90" s="328"/>
      <c r="AR90" s="161">
        <f t="shared" si="43"/>
        <v>0</v>
      </c>
      <c r="AS90" s="162">
        <f t="shared" si="44"/>
        <v>0</v>
      </c>
      <c r="AT90" s="161"/>
      <c r="AV90" s="212">
        <f t="shared" si="45"/>
        <v>0</v>
      </c>
      <c r="AW90" s="203"/>
      <c r="AX90" s="216">
        <f t="shared" si="46"/>
        <v>0</v>
      </c>
    </row>
    <row r="91" spans="2:50" x14ac:dyDescent="0.2">
      <c r="B91" s="82">
        <v>28</v>
      </c>
      <c r="C91" s="152"/>
      <c r="D91" s="123"/>
      <c r="E91" s="123"/>
      <c r="F91" s="223">
        <f t="shared" si="25"/>
        <v>0</v>
      </c>
      <c r="G91" s="123"/>
      <c r="H91" s="223">
        <f t="shared" si="26"/>
        <v>0</v>
      </c>
      <c r="I91" s="327">
        <f t="shared" si="27"/>
        <v>0</v>
      </c>
      <c r="J91" s="328"/>
      <c r="K91" s="161">
        <f t="shared" si="28"/>
        <v>0</v>
      </c>
      <c r="L91" s="162">
        <f t="shared" si="29"/>
        <v>0</v>
      </c>
      <c r="N91" s="82">
        <v>28</v>
      </c>
      <c r="O91" s="123"/>
      <c r="P91" s="123"/>
      <c r="Q91" s="223">
        <f t="shared" si="30"/>
        <v>0</v>
      </c>
      <c r="R91" s="123"/>
      <c r="S91" s="223">
        <f t="shared" si="31"/>
        <v>0</v>
      </c>
      <c r="T91" s="327">
        <f t="shared" si="32"/>
        <v>0</v>
      </c>
      <c r="U91" s="328"/>
      <c r="V91" s="161">
        <f t="shared" si="33"/>
        <v>0</v>
      </c>
      <c r="W91" s="162">
        <f t="shared" si="34"/>
        <v>0</v>
      </c>
      <c r="X91" s="89"/>
      <c r="Y91" s="82">
        <v>28</v>
      </c>
      <c r="Z91" s="123"/>
      <c r="AA91" s="123"/>
      <c r="AB91" s="223">
        <f t="shared" si="35"/>
        <v>0</v>
      </c>
      <c r="AC91" s="123"/>
      <c r="AD91" s="223">
        <f t="shared" si="36"/>
        <v>0</v>
      </c>
      <c r="AE91" s="327">
        <f t="shared" si="37"/>
        <v>0</v>
      </c>
      <c r="AF91" s="328"/>
      <c r="AG91" s="161">
        <f t="shared" si="38"/>
        <v>0</v>
      </c>
      <c r="AH91" s="162">
        <f t="shared" si="39"/>
        <v>0</v>
      </c>
      <c r="AI91" s="89"/>
      <c r="AJ91" s="82">
        <v>28</v>
      </c>
      <c r="AK91" s="123"/>
      <c r="AL91" s="123"/>
      <c r="AM91" s="223">
        <f t="shared" si="40"/>
        <v>0</v>
      </c>
      <c r="AN91" s="123"/>
      <c r="AO91" s="223">
        <f t="shared" si="41"/>
        <v>0</v>
      </c>
      <c r="AP91" s="327">
        <f t="shared" si="42"/>
        <v>0</v>
      </c>
      <c r="AQ91" s="328"/>
      <c r="AR91" s="161">
        <f t="shared" si="43"/>
        <v>0</v>
      </c>
      <c r="AS91" s="162">
        <f t="shared" si="44"/>
        <v>0</v>
      </c>
      <c r="AT91" s="161"/>
      <c r="AV91" s="213">
        <f t="shared" si="45"/>
        <v>0</v>
      </c>
      <c r="AW91" s="204"/>
      <c r="AX91" s="216">
        <f t="shared" si="46"/>
        <v>0</v>
      </c>
    </row>
    <row r="92" spans="2:50" x14ac:dyDescent="0.2">
      <c r="B92" s="82">
        <v>29</v>
      </c>
      <c r="C92" s="152"/>
      <c r="D92" s="123"/>
      <c r="E92" s="123"/>
      <c r="F92" s="223">
        <f t="shared" si="25"/>
        <v>0</v>
      </c>
      <c r="G92" s="123"/>
      <c r="H92" s="223">
        <f t="shared" si="26"/>
        <v>0</v>
      </c>
      <c r="I92" s="327">
        <f t="shared" si="27"/>
        <v>0</v>
      </c>
      <c r="J92" s="328"/>
      <c r="K92" s="161">
        <f t="shared" si="28"/>
        <v>0</v>
      </c>
      <c r="L92" s="162">
        <f t="shared" si="29"/>
        <v>0</v>
      </c>
      <c r="N92" s="82">
        <v>29</v>
      </c>
      <c r="O92" s="123"/>
      <c r="P92" s="123"/>
      <c r="Q92" s="223">
        <f t="shared" si="30"/>
        <v>0</v>
      </c>
      <c r="R92" s="123"/>
      <c r="S92" s="223">
        <f t="shared" si="31"/>
        <v>0</v>
      </c>
      <c r="T92" s="327">
        <f t="shared" si="32"/>
        <v>0</v>
      </c>
      <c r="U92" s="328"/>
      <c r="V92" s="161">
        <f t="shared" si="33"/>
        <v>0</v>
      </c>
      <c r="W92" s="162">
        <f t="shared" si="34"/>
        <v>0</v>
      </c>
      <c r="X92" s="89"/>
      <c r="Y92" s="82">
        <v>29</v>
      </c>
      <c r="Z92" s="123"/>
      <c r="AA92" s="123"/>
      <c r="AB92" s="223">
        <f t="shared" si="35"/>
        <v>0</v>
      </c>
      <c r="AC92" s="123"/>
      <c r="AD92" s="223">
        <f t="shared" si="36"/>
        <v>0</v>
      </c>
      <c r="AE92" s="327">
        <f t="shared" si="37"/>
        <v>0</v>
      </c>
      <c r="AF92" s="328"/>
      <c r="AG92" s="161">
        <f t="shared" si="38"/>
        <v>0</v>
      </c>
      <c r="AH92" s="162">
        <f t="shared" si="39"/>
        <v>0</v>
      </c>
      <c r="AI92" s="89"/>
      <c r="AJ92" s="82">
        <v>29</v>
      </c>
      <c r="AK92" s="123"/>
      <c r="AL92" s="123"/>
      <c r="AM92" s="223">
        <f t="shared" si="40"/>
        <v>0</v>
      </c>
      <c r="AN92" s="123"/>
      <c r="AO92" s="223">
        <f t="shared" si="41"/>
        <v>0</v>
      </c>
      <c r="AP92" s="327">
        <f t="shared" si="42"/>
        <v>0</v>
      </c>
      <c r="AQ92" s="328"/>
      <c r="AR92" s="161">
        <f t="shared" si="43"/>
        <v>0</v>
      </c>
      <c r="AS92" s="162">
        <f t="shared" si="44"/>
        <v>0</v>
      </c>
      <c r="AT92" s="161"/>
      <c r="AV92" s="212">
        <f t="shared" si="45"/>
        <v>0</v>
      </c>
      <c r="AW92" s="203"/>
      <c r="AX92" s="216">
        <f t="shared" si="46"/>
        <v>0</v>
      </c>
    </row>
    <row r="93" spans="2:50" x14ac:dyDescent="0.2">
      <c r="B93" s="82">
        <v>30</v>
      </c>
      <c r="C93" s="152"/>
      <c r="D93" s="123"/>
      <c r="E93" s="123"/>
      <c r="F93" s="223">
        <f t="shared" si="25"/>
        <v>0</v>
      </c>
      <c r="G93" s="123"/>
      <c r="H93" s="223">
        <f t="shared" si="26"/>
        <v>0</v>
      </c>
      <c r="I93" s="327">
        <f t="shared" si="27"/>
        <v>0</v>
      </c>
      <c r="J93" s="328"/>
      <c r="K93" s="161">
        <f t="shared" si="28"/>
        <v>0</v>
      </c>
      <c r="L93" s="162">
        <f t="shared" si="29"/>
        <v>0</v>
      </c>
      <c r="N93" s="82">
        <v>30</v>
      </c>
      <c r="O93" s="123"/>
      <c r="P93" s="123"/>
      <c r="Q93" s="223">
        <f t="shared" si="30"/>
        <v>0</v>
      </c>
      <c r="R93" s="123"/>
      <c r="S93" s="223">
        <f t="shared" si="31"/>
        <v>0</v>
      </c>
      <c r="T93" s="327">
        <f t="shared" si="32"/>
        <v>0</v>
      </c>
      <c r="U93" s="328"/>
      <c r="V93" s="161">
        <f t="shared" si="33"/>
        <v>0</v>
      </c>
      <c r="W93" s="162">
        <f t="shared" si="34"/>
        <v>0</v>
      </c>
      <c r="X93" s="89"/>
      <c r="Y93" s="82">
        <v>30</v>
      </c>
      <c r="Z93" s="123"/>
      <c r="AA93" s="123"/>
      <c r="AB93" s="223">
        <f t="shared" si="35"/>
        <v>0</v>
      </c>
      <c r="AC93" s="123"/>
      <c r="AD93" s="223">
        <f t="shared" si="36"/>
        <v>0</v>
      </c>
      <c r="AE93" s="327">
        <f t="shared" si="37"/>
        <v>0</v>
      </c>
      <c r="AF93" s="328"/>
      <c r="AG93" s="161">
        <f t="shared" si="38"/>
        <v>0</v>
      </c>
      <c r="AH93" s="162">
        <f t="shared" si="39"/>
        <v>0</v>
      </c>
      <c r="AI93" s="89"/>
      <c r="AJ93" s="82">
        <v>30</v>
      </c>
      <c r="AK93" s="123"/>
      <c r="AL93" s="123"/>
      <c r="AM93" s="223">
        <f t="shared" si="40"/>
        <v>0</v>
      </c>
      <c r="AN93" s="123"/>
      <c r="AO93" s="223">
        <f t="shared" si="41"/>
        <v>0</v>
      </c>
      <c r="AP93" s="327">
        <f t="shared" si="42"/>
        <v>0</v>
      </c>
      <c r="AQ93" s="328"/>
      <c r="AR93" s="161">
        <f t="shared" si="43"/>
        <v>0</v>
      </c>
      <c r="AS93" s="162">
        <f t="shared" si="44"/>
        <v>0</v>
      </c>
      <c r="AT93" s="161"/>
      <c r="AV93" s="212">
        <f t="shared" si="45"/>
        <v>0</v>
      </c>
      <c r="AW93" s="203"/>
      <c r="AX93" s="216">
        <f t="shared" si="46"/>
        <v>0</v>
      </c>
    </row>
    <row r="94" spans="2:50" x14ac:dyDescent="0.2">
      <c r="B94" s="82">
        <v>31</v>
      </c>
      <c r="C94" s="152"/>
      <c r="D94" s="123"/>
      <c r="E94" s="123"/>
      <c r="F94" s="223">
        <f t="shared" si="25"/>
        <v>0</v>
      </c>
      <c r="G94" s="123"/>
      <c r="H94" s="223">
        <f t="shared" si="26"/>
        <v>0</v>
      </c>
      <c r="I94" s="327">
        <f t="shared" si="27"/>
        <v>0</v>
      </c>
      <c r="J94" s="328"/>
      <c r="K94" s="161">
        <f t="shared" si="28"/>
        <v>0</v>
      </c>
      <c r="L94" s="162">
        <f t="shared" si="29"/>
        <v>0</v>
      </c>
      <c r="N94" s="82">
        <v>31</v>
      </c>
      <c r="O94" s="123"/>
      <c r="P94" s="123"/>
      <c r="Q94" s="223">
        <f t="shared" si="30"/>
        <v>0</v>
      </c>
      <c r="R94" s="123"/>
      <c r="S94" s="223">
        <f t="shared" si="31"/>
        <v>0</v>
      </c>
      <c r="T94" s="327">
        <f t="shared" si="32"/>
        <v>0</v>
      </c>
      <c r="U94" s="328"/>
      <c r="V94" s="161">
        <f t="shared" si="33"/>
        <v>0</v>
      </c>
      <c r="W94" s="162">
        <f t="shared" si="34"/>
        <v>0</v>
      </c>
      <c r="X94" s="89"/>
      <c r="Y94" s="82">
        <v>31</v>
      </c>
      <c r="Z94" s="123"/>
      <c r="AA94" s="123"/>
      <c r="AB94" s="223">
        <f t="shared" si="35"/>
        <v>0</v>
      </c>
      <c r="AC94" s="123"/>
      <c r="AD94" s="223">
        <f t="shared" si="36"/>
        <v>0</v>
      </c>
      <c r="AE94" s="327">
        <f t="shared" si="37"/>
        <v>0</v>
      </c>
      <c r="AF94" s="328"/>
      <c r="AG94" s="161">
        <f t="shared" si="38"/>
        <v>0</v>
      </c>
      <c r="AH94" s="162">
        <f t="shared" si="39"/>
        <v>0</v>
      </c>
      <c r="AI94" s="89"/>
      <c r="AJ94" s="82">
        <v>31</v>
      </c>
      <c r="AK94" s="123"/>
      <c r="AL94" s="123"/>
      <c r="AM94" s="223">
        <f t="shared" si="40"/>
        <v>0</v>
      </c>
      <c r="AN94" s="123"/>
      <c r="AO94" s="223">
        <f t="shared" si="41"/>
        <v>0</v>
      </c>
      <c r="AP94" s="327">
        <f t="shared" si="42"/>
        <v>0</v>
      </c>
      <c r="AQ94" s="328"/>
      <c r="AR94" s="161">
        <f t="shared" si="43"/>
        <v>0</v>
      </c>
      <c r="AS94" s="162">
        <f t="shared" si="44"/>
        <v>0</v>
      </c>
      <c r="AT94" s="161"/>
      <c r="AV94" s="213">
        <f t="shared" si="45"/>
        <v>0</v>
      </c>
      <c r="AW94" s="204"/>
      <c r="AX94" s="216">
        <f t="shared" si="46"/>
        <v>0</v>
      </c>
    </row>
    <row r="95" spans="2:50" x14ac:dyDescent="0.2">
      <c r="B95" s="82">
        <v>32</v>
      </c>
      <c r="C95" s="152"/>
      <c r="D95" s="123"/>
      <c r="E95" s="123"/>
      <c r="F95" s="223">
        <f t="shared" si="25"/>
        <v>0</v>
      </c>
      <c r="G95" s="123"/>
      <c r="H95" s="223">
        <f t="shared" si="26"/>
        <v>0</v>
      </c>
      <c r="I95" s="327">
        <f t="shared" si="27"/>
        <v>0</v>
      </c>
      <c r="J95" s="328"/>
      <c r="K95" s="161">
        <f t="shared" si="28"/>
        <v>0</v>
      </c>
      <c r="L95" s="162">
        <f t="shared" si="29"/>
        <v>0</v>
      </c>
      <c r="N95" s="82">
        <v>32</v>
      </c>
      <c r="O95" s="123"/>
      <c r="P95" s="123"/>
      <c r="Q95" s="223">
        <f t="shared" si="30"/>
        <v>0</v>
      </c>
      <c r="R95" s="123"/>
      <c r="S95" s="223">
        <f t="shared" si="31"/>
        <v>0</v>
      </c>
      <c r="T95" s="327">
        <f t="shared" si="32"/>
        <v>0</v>
      </c>
      <c r="U95" s="328"/>
      <c r="V95" s="161">
        <f t="shared" si="33"/>
        <v>0</v>
      </c>
      <c r="W95" s="162">
        <f t="shared" si="34"/>
        <v>0</v>
      </c>
      <c r="X95" s="89"/>
      <c r="Y95" s="82">
        <v>32</v>
      </c>
      <c r="Z95" s="123"/>
      <c r="AA95" s="123"/>
      <c r="AB95" s="223">
        <f t="shared" si="35"/>
        <v>0</v>
      </c>
      <c r="AC95" s="123"/>
      <c r="AD95" s="223">
        <f t="shared" si="36"/>
        <v>0</v>
      </c>
      <c r="AE95" s="327">
        <f t="shared" si="37"/>
        <v>0</v>
      </c>
      <c r="AF95" s="328"/>
      <c r="AG95" s="161">
        <f t="shared" si="38"/>
        <v>0</v>
      </c>
      <c r="AH95" s="162">
        <f t="shared" si="39"/>
        <v>0</v>
      </c>
      <c r="AI95" s="89"/>
      <c r="AJ95" s="82">
        <v>32</v>
      </c>
      <c r="AK95" s="123"/>
      <c r="AL95" s="123"/>
      <c r="AM95" s="223">
        <f t="shared" si="40"/>
        <v>0</v>
      </c>
      <c r="AN95" s="123"/>
      <c r="AO95" s="223">
        <f t="shared" si="41"/>
        <v>0</v>
      </c>
      <c r="AP95" s="327">
        <f t="shared" si="42"/>
        <v>0</v>
      </c>
      <c r="AQ95" s="328"/>
      <c r="AR95" s="161">
        <f t="shared" si="43"/>
        <v>0</v>
      </c>
      <c r="AS95" s="162">
        <f t="shared" si="44"/>
        <v>0</v>
      </c>
      <c r="AT95" s="161"/>
      <c r="AV95" s="212">
        <f t="shared" si="45"/>
        <v>0</v>
      </c>
      <c r="AW95" s="203"/>
      <c r="AX95" s="216">
        <f t="shared" si="46"/>
        <v>0</v>
      </c>
    </row>
    <row r="96" spans="2:50" x14ac:dyDescent="0.2">
      <c r="B96" s="82">
        <v>33</v>
      </c>
      <c r="C96" s="152"/>
      <c r="D96" s="123"/>
      <c r="E96" s="123"/>
      <c r="F96" s="223">
        <f t="shared" si="25"/>
        <v>0</v>
      </c>
      <c r="G96" s="123"/>
      <c r="H96" s="223">
        <f t="shared" si="26"/>
        <v>0</v>
      </c>
      <c r="I96" s="327">
        <f t="shared" si="27"/>
        <v>0</v>
      </c>
      <c r="J96" s="328"/>
      <c r="K96" s="161">
        <f t="shared" si="28"/>
        <v>0</v>
      </c>
      <c r="L96" s="162">
        <f t="shared" si="29"/>
        <v>0</v>
      </c>
      <c r="N96" s="82">
        <v>33</v>
      </c>
      <c r="O96" s="123"/>
      <c r="P96" s="123"/>
      <c r="Q96" s="223">
        <f t="shared" si="30"/>
        <v>0</v>
      </c>
      <c r="R96" s="123"/>
      <c r="S96" s="223">
        <f t="shared" si="31"/>
        <v>0</v>
      </c>
      <c r="T96" s="327">
        <f t="shared" si="32"/>
        <v>0</v>
      </c>
      <c r="U96" s="328"/>
      <c r="V96" s="161">
        <f t="shared" si="33"/>
        <v>0</v>
      </c>
      <c r="W96" s="162">
        <f t="shared" si="34"/>
        <v>0</v>
      </c>
      <c r="X96" s="89"/>
      <c r="Y96" s="82">
        <v>33</v>
      </c>
      <c r="Z96" s="123"/>
      <c r="AA96" s="123"/>
      <c r="AB96" s="223">
        <f t="shared" si="35"/>
        <v>0</v>
      </c>
      <c r="AC96" s="123"/>
      <c r="AD96" s="223">
        <f t="shared" si="36"/>
        <v>0</v>
      </c>
      <c r="AE96" s="327">
        <f t="shared" si="37"/>
        <v>0</v>
      </c>
      <c r="AF96" s="328"/>
      <c r="AG96" s="161">
        <f t="shared" si="38"/>
        <v>0</v>
      </c>
      <c r="AH96" s="162">
        <f t="shared" si="39"/>
        <v>0</v>
      </c>
      <c r="AI96" s="89"/>
      <c r="AJ96" s="82">
        <v>33</v>
      </c>
      <c r="AK96" s="123"/>
      <c r="AL96" s="123"/>
      <c r="AM96" s="223">
        <f t="shared" si="40"/>
        <v>0</v>
      </c>
      <c r="AN96" s="123"/>
      <c r="AO96" s="223">
        <f t="shared" si="41"/>
        <v>0</v>
      </c>
      <c r="AP96" s="327">
        <f t="shared" si="42"/>
        <v>0</v>
      </c>
      <c r="AQ96" s="328"/>
      <c r="AR96" s="161">
        <f t="shared" si="43"/>
        <v>0</v>
      </c>
      <c r="AS96" s="162">
        <f t="shared" si="44"/>
        <v>0</v>
      </c>
      <c r="AT96" s="161"/>
      <c r="AV96" s="213">
        <f t="shared" si="45"/>
        <v>0</v>
      </c>
      <c r="AW96" s="204"/>
      <c r="AX96" s="216">
        <f t="shared" si="46"/>
        <v>0</v>
      </c>
    </row>
    <row r="97" spans="2:50" x14ac:dyDescent="0.2">
      <c r="B97" s="82">
        <v>34</v>
      </c>
      <c r="C97" s="152"/>
      <c r="D97" s="123"/>
      <c r="E97" s="123"/>
      <c r="F97" s="223">
        <f t="shared" si="25"/>
        <v>0</v>
      </c>
      <c r="G97" s="123"/>
      <c r="H97" s="223">
        <f t="shared" si="26"/>
        <v>0</v>
      </c>
      <c r="I97" s="327">
        <f t="shared" si="27"/>
        <v>0</v>
      </c>
      <c r="J97" s="328"/>
      <c r="K97" s="161">
        <f t="shared" si="28"/>
        <v>0</v>
      </c>
      <c r="L97" s="162">
        <f t="shared" si="29"/>
        <v>0</v>
      </c>
      <c r="N97" s="82">
        <v>34</v>
      </c>
      <c r="O97" s="123"/>
      <c r="P97" s="123"/>
      <c r="Q97" s="223">
        <f t="shared" si="30"/>
        <v>0</v>
      </c>
      <c r="R97" s="123"/>
      <c r="S97" s="223">
        <f t="shared" si="31"/>
        <v>0</v>
      </c>
      <c r="T97" s="327">
        <f t="shared" si="32"/>
        <v>0</v>
      </c>
      <c r="U97" s="328"/>
      <c r="V97" s="161">
        <f t="shared" si="33"/>
        <v>0</v>
      </c>
      <c r="W97" s="162">
        <f t="shared" si="34"/>
        <v>0</v>
      </c>
      <c r="X97" s="89"/>
      <c r="Y97" s="82">
        <v>34</v>
      </c>
      <c r="Z97" s="123"/>
      <c r="AA97" s="123"/>
      <c r="AB97" s="223">
        <f t="shared" si="35"/>
        <v>0</v>
      </c>
      <c r="AC97" s="123"/>
      <c r="AD97" s="223">
        <f t="shared" si="36"/>
        <v>0</v>
      </c>
      <c r="AE97" s="327">
        <f t="shared" si="37"/>
        <v>0</v>
      </c>
      <c r="AF97" s="328"/>
      <c r="AG97" s="161">
        <f t="shared" si="38"/>
        <v>0</v>
      </c>
      <c r="AH97" s="162">
        <f t="shared" si="39"/>
        <v>0</v>
      </c>
      <c r="AI97" s="89"/>
      <c r="AJ97" s="82">
        <v>34</v>
      </c>
      <c r="AK97" s="123"/>
      <c r="AL97" s="123"/>
      <c r="AM97" s="223">
        <f t="shared" si="40"/>
        <v>0</v>
      </c>
      <c r="AN97" s="123"/>
      <c r="AO97" s="223">
        <f t="shared" si="41"/>
        <v>0</v>
      </c>
      <c r="AP97" s="327">
        <f t="shared" si="42"/>
        <v>0</v>
      </c>
      <c r="AQ97" s="328"/>
      <c r="AR97" s="161">
        <f t="shared" si="43"/>
        <v>0</v>
      </c>
      <c r="AS97" s="162">
        <f t="shared" si="44"/>
        <v>0</v>
      </c>
      <c r="AT97" s="161"/>
      <c r="AV97" s="212">
        <f t="shared" si="45"/>
        <v>0</v>
      </c>
      <c r="AW97" s="203"/>
      <c r="AX97" s="216">
        <f t="shared" si="46"/>
        <v>0</v>
      </c>
    </row>
    <row r="98" spans="2:50" x14ac:dyDescent="0.2">
      <c r="B98" s="82">
        <v>35</v>
      </c>
      <c r="C98" s="152"/>
      <c r="D98" s="123"/>
      <c r="E98" s="123"/>
      <c r="F98" s="223">
        <f t="shared" si="25"/>
        <v>0</v>
      </c>
      <c r="G98" s="123"/>
      <c r="H98" s="223">
        <f t="shared" si="26"/>
        <v>0</v>
      </c>
      <c r="I98" s="327">
        <f t="shared" si="27"/>
        <v>0</v>
      </c>
      <c r="J98" s="328"/>
      <c r="K98" s="161">
        <f t="shared" si="28"/>
        <v>0</v>
      </c>
      <c r="L98" s="162">
        <f t="shared" si="29"/>
        <v>0</v>
      </c>
      <c r="N98" s="82">
        <v>35</v>
      </c>
      <c r="O98" s="123"/>
      <c r="P98" s="123"/>
      <c r="Q98" s="223">
        <f t="shared" si="30"/>
        <v>0</v>
      </c>
      <c r="R98" s="123"/>
      <c r="S98" s="223">
        <f t="shared" si="31"/>
        <v>0</v>
      </c>
      <c r="T98" s="327">
        <f t="shared" si="32"/>
        <v>0</v>
      </c>
      <c r="U98" s="328"/>
      <c r="V98" s="161">
        <f t="shared" si="33"/>
        <v>0</v>
      </c>
      <c r="W98" s="162">
        <f t="shared" si="34"/>
        <v>0</v>
      </c>
      <c r="X98" s="89"/>
      <c r="Y98" s="82">
        <v>35</v>
      </c>
      <c r="Z98" s="123"/>
      <c r="AA98" s="123"/>
      <c r="AB98" s="223">
        <f t="shared" si="35"/>
        <v>0</v>
      </c>
      <c r="AC98" s="123"/>
      <c r="AD98" s="223">
        <f t="shared" si="36"/>
        <v>0</v>
      </c>
      <c r="AE98" s="327">
        <f t="shared" si="37"/>
        <v>0</v>
      </c>
      <c r="AF98" s="328"/>
      <c r="AG98" s="161">
        <f t="shared" si="38"/>
        <v>0</v>
      </c>
      <c r="AH98" s="162">
        <f t="shared" si="39"/>
        <v>0</v>
      </c>
      <c r="AI98" s="89"/>
      <c r="AJ98" s="82">
        <v>35</v>
      </c>
      <c r="AK98" s="123"/>
      <c r="AL98" s="123"/>
      <c r="AM98" s="223">
        <f t="shared" si="40"/>
        <v>0</v>
      </c>
      <c r="AN98" s="123"/>
      <c r="AO98" s="223">
        <f t="shared" si="41"/>
        <v>0</v>
      </c>
      <c r="AP98" s="327">
        <f t="shared" si="42"/>
        <v>0</v>
      </c>
      <c r="AQ98" s="328"/>
      <c r="AR98" s="161">
        <f t="shared" si="43"/>
        <v>0</v>
      </c>
      <c r="AS98" s="162">
        <f t="shared" si="44"/>
        <v>0</v>
      </c>
      <c r="AT98" s="161"/>
      <c r="AV98" s="213">
        <f t="shared" si="45"/>
        <v>0</v>
      </c>
      <c r="AW98" s="204"/>
      <c r="AX98" s="216">
        <f t="shared" si="46"/>
        <v>0</v>
      </c>
    </row>
    <row r="99" spans="2:50" x14ac:dyDescent="0.2">
      <c r="B99" s="82">
        <v>36</v>
      </c>
      <c r="C99" s="152"/>
      <c r="D99" s="123"/>
      <c r="E99" s="123"/>
      <c r="F99" s="223">
        <f t="shared" si="25"/>
        <v>0</v>
      </c>
      <c r="G99" s="123"/>
      <c r="H99" s="223">
        <f>F99-G99</f>
        <v>0</v>
      </c>
      <c r="I99" s="327">
        <f t="shared" si="27"/>
        <v>0</v>
      </c>
      <c r="J99" s="328"/>
      <c r="K99" s="161">
        <f t="shared" si="28"/>
        <v>0</v>
      </c>
      <c r="L99" s="162">
        <f t="shared" si="29"/>
        <v>0</v>
      </c>
      <c r="N99" s="82">
        <v>36</v>
      </c>
      <c r="O99" s="123"/>
      <c r="P99" s="123"/>
      <c r="Q99" s="223">
        <f t="shared" si="30"/>
        <v>0</v>
      </c>
      <c r="R99" s="123"/>
      <c r="S99" s="223">
        <f>Q99-R99</f>
        <v>0</v>
      </c>
      <c r="T99" s="327">
        <f t="shared" si="32"/>
        <v>0</v>
      </c>
      <c r="U99" s="328"/>
      <c r="V99" s="161">
        <f t="shared" si="33"/>
        <v>0</v>
      </c>
      <c r="W99" s="162">
        <f t="shared" si="34"/>
        <v>0</v>
      </c>
      <c r="X99" s="89"/>
      <c r="Y99" s="82">
        <v>36</v>
      </c>
      <c r="Z99" s="123"/>
      <c r="AA99" s="123"/>
      <c r="AB99" s="223">
        <f t="shared" si="35"/>
        <v>0</v>
      </c>
      <c r="AC99" s="123"/>
      <c r="AD99" s="223">
        <f>AB99-AC99</f>
        <v>0</v>
      </c>
      <c r="AE99" s="327">
        <f t="shared" si="37"/>
        <v>0</v>
      </c>
      <c r="AF99" s="328"/>
      <c r="AG99" s="161">
        <f t="shared" si="38"/>
        <v>0</v>
      </c>
      <c r="AH99" s="162">
        <f t="shared" si="39"/>
        <v>0</v>
      </c>
      <c r="AI99" s="89"/>
      <c r="AJ99" s="82">
        <v>36</v>
      </c>
      <c r="AK99" s="123"/>
      <c r="AL99" s="123"/>
      <c r="AM99" s="223">
        <f t="shared" si="40"/>
        <v>0</v>
      </c>
      <c r="AN99" s="123"/>
      <c r="AO99" s="223">
        <f>AM99-AN99</f>
        <v>0</v>
      </c>
      <c r="AP99" s="327">
        <f t="shared" si="42"/>
        <v>0</v>
      </c>
      <c r="AQ99" s="328"/>
      <c r="AR99" s="161">
        <f t="shared" si="43"/>
        <v>0</v>
      </c>
      <c r="AS99" s="162">
        <f t="shared" si="44"/>
        <v>0</v>
      </c>
      <c r="AT99" s="161"/>
      <c r="AV99" s="212">
        <f t="shared" si="45"/>
        <v>0</v>
      </c>
      <c r="AW99" s="203"/>
      <c r="AX99" s="216">
        <f t="shared" si="46"/>
        <v>0</v>
      </c>
    </row>
    <row r="100" spans="2:50" x14ac:dyDescent="0.2">
      <c r="B100" s="82">
        <v>37</v>
      </c>
      <c r="C100" s="152"/>
      <c r="D100" s="123"/>
      <c r="E100" s="123"/>
      <c r="F100" s="223">
        <f t="shared" si="25"/>
        <v>0</v>
      </c>
      <c r="G100" s="123"/>
      <c r="H100" s="223">
        <f t="shared" ref="H100:H107" si="47">F100-G100</f>
        <v>0</v>
      </c>
      <c r="I100" s="327">
        <f t="shared" si="27"/>
        <v>0</v>
      </c>
      <c r="J100" s="328"/>
      <c r="K100" s="161">
        <f t="shared" si="28"/>
        <v>0</v>
      </c>
      <c r="L100" s="162">
        <f t="shared" si="29"/>
        <v>0</v>
      </c>
      <c r="N100" s="82">
        <v>37</v>
      </c>
      <c r="O100" s="123"/>
      <c r="P100" s="123"/>
      <c r="Q100" s="223">
        <f t="shared" si="30"/>
        <v>0</v>
      </c>
      <c r="R100" s="123"/>
      <c r="S100" s="223">
        <f t="shared" ref="S100:S107" si="48">Q100-R100</f>
        <v>0</v>
      </c>
      <c r="T100" s="327">
        <f t="shared" si="32"/>
        <v>0</v>
      </c>
      <c r="U100" s="328"/>
      <c r="V100" s="161">
        <f t="shared" si="33"/>
        <v>0</v>
      </c>
      <c r="W100" s="162">
        <f t="shared" si="34"/>
        <v>0</v>
      </c>
      <c r="X100" s="89"/>
      <c r="Y100" s="82">
        <v>37</v>
      </c>
      <c r="Z100" s="123"/>
      <c r="AA100" s="123"/>
      <c r="AB100" s="223">
        <f t="shared" si="35"/>
        <v>0</v>
      </c>
      <c r="AC100" s="123"/>
      <c r="AD100" s="223">
        <f t="shared" ref="AD100:AD107" si="49">AB100-AC100</f>
        <v>0</v>
      </c>
      <c r="AE100" s="327">
        <f t="shared" si="37"/>
        <v>0</v>
      </c>
      <c r="AF100" s="328"/>
      <c r="AG100" s="161">
        <f t="shared" si="38"/>
        <v>0</v>
      </c>
      <c r="AH100" s="162">
        <f t="shared" si="39"/>
        <v>0</v>
      </c>
      <c r="AI100" s="89"/>
      <c r="AJ100" s="82">
        <v>37</v>
      </c>
      <c r="AK100" s="123"/>
      <c r="AL100" s="123"/>
      <c r="AM100" s="223">
        <f t="shared" si="40"/>
        <v>0</v>
      </c>
      <c r="AN100" s="123"/>
      <c r="AO100" s="223">
        <f t="shared" ref="AO100:AO107" si="50">AM100-AN100</f>
        <v>0</v>
      </c>
      <c r="AP100" s="327">
        <f t="shared" si="42"/>
        <v>0</v>
      </c>
      <c r="AQ100" s="328"/>
      <c r="AR100" s="161">
        <f t="shared" si="43"/>
        <v>0</v>
      </c>
      <c r="AS100" s="162">
        <f t="shared" si="44"/>
        <v>0</v>
      </c>
      <c r="AT100" s="161"/>
      <c r="AV100" s="213">
        <f t="shared" si="45"/>
        <v>0</v>
      </c>
      <c r="AW100" s="204"/>
      <c r="AX100" s="216">
        <f t="shared" si="46"/>
        <v>0</v>
      </c>
    </row>
    <row r="101" spans="2:50" x14ac:dyDescent="0.2">
      <c r="B101" s="82">
        <v>38</v>
      </c>
      <c r="C101" s="152"/>
      <c r="D101" s="123"/>
      <c r="E101" s="123"/>
      <c r="F101" s="223">
        <f t="shared" si="25"/>
        <v>0</v>
      </c>
      <c r="G101" s="123"/>
      <c r="H101" s="223">
        <f t="shared" si="47"/>
        <v>0</v>
      </c>
      <c r="I101" s="327">
        <f t="shared" si="27"/>
        <v>0</v>
      </c>
      <c r="J101" s="328"/>
      <c r="K101" s="161">
        <f t="shared" si="28"/>
        <v>0</v>
      </c>
      <c r="L101" s="162">
        <f t="shared" si="29"/>
        <v>0</v>
      </c>
      <c r="N101" s="82">
        <v>38</v>
      </c>
      <c r="O101" s="123"/>
      <c r="P101" s="123"/>
      <c r="Q101" s="223">
        <f t="shared" si="30"/>
        <v>0</v>
      </c>
      <c r="R101" s="123"/>
      <c r="S101" s="223">
        <f t="shared" si="48"/>
        <v>0</v>
      </c>
      <c r="T101" s="327">
        <f t="shared" si="32"/>
        <v>0</v>
      </c>
      <c r="U101" s="328"/>
      <c r="V101" s="161">
        <f t="shared" si="33"/>
        <v>0</v>
      </c>
      <c r="W101" s="162">
        <f t="shared" si="34"/>
        <v>0</v>
      </c>
      <c r="X101" s="89"/>
      <c r="Y101" s="82">
        <v>38</v>
      </c>
      <c r="Z101" s="123"/>
      <c r="AA101" s="123"/>
      <c r="AB101" s="223">
        <f t="shared" si="35"/>
        <v>0</v>
      </c>
      <c r="AC101" s="123"/>
      <c r="AD101" s="223">
        <f t="shared" si="49"/>
        <v>0</v>
      </c>
      <c r="AE101" s="327">
        <f t="shared" si="37"/>
        <v>0</v>
      </c>
      <c r="AF101" s="328"/>
      <c r="AG101" s="161">
        <f t="shared" si="38"/>
        <v>0</v>
      </c>
      <c r="AH101" s="162">
        <f t="shared" si="39"/>
        <v>0</v>
      </c>
      <c r="AI101" s="89"/>
      <c r="AJ101" s="82">
        <v>38</v>
      </c>
      <c r="AK101" s="123"/>
      <c r="AL101" s="123"/>
      <c r="AM101" s="223">
        <f t="shared" si="40"/>
        <v>0</v>
      </c>
      <c r="AN101" s="123"/>
      <c r="AO101" s="223">
        <f t="shared" si="50"/>
        <v>0</v>
      </c>
      <c r="AP101" s="327">
        <f t="shared" si="42"/>
        <v>0</v>
      </c>
      <c r="AQ101" s="328"/>
      <c r="AR101" s="161">
        <f t="shared" si="43"/>
        <v>0</v>
      </c>
      <c r="AS101" s="162">
        <f t="shared" si="44"/>
        <v>0</v>
      </c>
      <c r="AT101" s="161"/>
      <c r="AV101" s="212">
        <f t="shared" si="45"/>
        <v>0</v>
      </c>
      <c r="AW101" s="203"/>
      <c r="AX101" s="216">
        <f t="shared" si="46"/>
        <v>0</v>
      </c>
    </row>
    <row r="102" spans="2:50" x14ac:dyDescent="0.2">
      <c r="B102" s="82">
        <v>39</v>
      </c>
      <c r="C102" s="152"/>
      <c r="D102" s="123"/>
      <c r="E102" s="123"/>
      <c r="F102" s="223">
        <f t="shared" si="25"/>
        <v>0</v>
      </c>
      <c r="G102" s="123"/>
      <c r="H102" s="223">
        <f t="shared" si="47"/>
        <v>0</v>
      </c>
      <c r="I102" s="327">
        <f t="shared" si="27"/>
        <v>0</v>
      </c>
      <c r="J102" s="328"/>
      <c r="K102" s="161">
        <f t="shared" si="28"/>
        <v>0</v>
      </c>
      <c r="L102" s="162">
        <f t="shared" si="29"/>
        <v>0</v>
      </c>
      <c r="N102" s="82">
        <v>39</v>
      </c>
      <c r="O102" s="123"/>
      <c r="P102" s="123"/>
      <c r="Q102" s="223">
        <f t="shared" si="30"/>
        <v>0</v>
      </c>
      <c r="R102" s="123"/>
      <c r="S102" s="223">
        <f t="shared" si="48"/>
        <v>0</v>
      </c>
      <c r="T102" s="327">
        <f t="shared" si="32"/>
        <v>0</v>
      </c>
      <c r="U102" s="328"/>
      <c r="V102" s="161">
        <f t="shared" si="33"/>
        <v>0</v>
      </c>
      <c r="W102" s="162">
        <f t="shared" si="34"/>
        <v>0</v>
      </c>
      <c r="X102" s="89"/>
      <c r="Y102" s="82">
        <v>39</v>
      </c>
      <c r="Z102" s="123"/>
      <c r="AA102" s="123"/>
      <c r="AB102" s="223">
        <f t="shared" si="35"/>
        <v>0</v>
      </c>
      <c r="AC102" s="123"/>
      <c r="AD102" s="223">
        <f t="shared" si="49"/>
        <v>0</v>
      </c>
      <c r="AE102" s="327">
        <f t="shared" si="37"/>
        <v>0</v>
      </c>
      <c r="AF102" s="328"/>
      <c r="AG102" s="161">
        <f t="shared" si="38"/>
        <v>0</v>
      </c>
      <c r="AH102" s="162">
        <f t="shared" si="39"/>
        <v>0</v>
      </c>
      <c r="AI102" s="89"/>
      <c r="AJ102" s="82">
        <v>39</v>
      </c>
      <c r="AK102" s="123"/>
      <c r="AL102" s="123"/>
      <c r="AM102" s="223">
        <f t="shared" si="40"/>
        <v>0</v>
      </c>
      <c r="AN102" s="123"/>
      <c r="AO102" s="223">
        <f t="shared" si="50"/>
        <v>0</v>
      </c>
      <c r="AP102" s="327">
        <f t="shared" si="42"/>
        <v>0</v>
      </c>
      <c r="AQ102" s="328"/>
      <c r="AR102" s="161">
        <f t="shared" si="43"/>
        <v>0</v>
      </c>
      <c r="AS102" s="162">
        <f t="shared" si="44"/>
        <v>0</v>
      </c>
      <c r="AT102" s="161"/>
      <c r="AV102" s="213">
        <f t="shared" si="45"/>
        <v>0</v>
      </c>
      <c r="AW102" s="204"/>
      <c r="AX102" s="216">
        <f t="shared" si="46"/>
        <v>0</v>
      </c>
    </row>
    <row r="103" spans="2:50" x14ac:dyDescent="0.2">
      <c r="B103" s="82">
        <v>40</v>
      </c>
      <c r="C103" s="152"/>
      <c r="D103" s="123"/>
      <c r="E103" s="123"/>
      <c r="F103" s="223">
        <f t="shared" si="25"/>
        <v>0</v>
      </c>
      <c r="G103" s="123"/>
      <c r="H103" s="223">
        <f t="shared" si="47"/>
        <v>0</v>
      </c>
      <c r="I103" s="327">
        <f t="shared" si="27"/>
        <v>0</v>
      </c>
      <c r="J103" s="328"/>
      <c r="K103" s="161">
        <f t="shared" si="28"/>
        <v>0</v>
      </c>
      <c r="L103" s="162">
        <f t="shared" si="29"/>
        <v>0</v>
      </c>
      <c r="N103" s="82">
        <v>40</v>
      </c>
      <c r="O103" s="123"/>
      <c r="P103" s="123"/>
      <c r="Q103" s="223">
        <f t="shared" si="30"/>
        <v>0</v>
      </c>
      <c r="R103" s="123"/>
      <c r="S103" s="223">
        <f t="shared" si="48"/>
        <v>0</v>
      </c>
      <c r="T103" s="327">
        <f t="shared" si="32"/>
        <v>0</v>
      </c>
      <c r="U103" s="328"/>
      <c r="V103" s="161">
        <f t="shared" si="33"/>
        <v>0</v>
      </c>
      <c r="W103" s="162">
        <f t="shared" si="34"/>
        <v>0</v>
      </c>
      <c r="X103" s="89"/>
      <c r="Y103" s="82">
        <v>40</v>
      </c>
      <c r="Z103" s="123"/>
      <c r="AA103" s="123"/>
      <c r="AB103" s="223">
        <f t="shared" si="35"/>
        <v>0</v>
      </c>
      <c r="AC103" s="123"/>
      <c r="AD103" s="223">
        <f t="shared" si="49"/>
        <v>0</v>
      </c>
      <c r="AE103" s="327">
        <f t="shared" si="37"/>
        <v>0</v>
      </c>
      <c r="AF103" s="328"/>
      <c r="AG103" s="161">
        <f t="shared" si="38"/>
        <v>0</v>
      </c>
      <c r="AH103" s="162">
        <f t="shared" si="39"/>
        <v>0</v>
      </c>
      <c r="AI103" s="89"/>
      <c r="AJ103" s="82">
        <v>40</v>
      </c>
      <c r="AK103" s="123"/>
      <c r="AL103" s="123"/>
      <c r="AM103" s="223">
        <f t="shared" si="40"/>
        <v>0</v>
      </c>
      <c r="AN103" s="123"/>
      <c r="AO103" s="223">
        <f t="shared" si="50"/>
        <v>0</v>
      </c>
      <c r="AP103" s="327">
        <f t="shared" si="42"/>
        <v>0</v>
      </c>
      <c r="AQ103" s="328"/>
      <c r="AR103" s="161">
        <f t="shared" si="43"/>
        <v>0</v>
      </c>
      <c r="AS103" s="162">
        <f t="shared" si="44"/>
        <v>0</v>
      </c>
      <c r="AT103" s="161"/>
      <c r="AV103" s="212">
        <f t="shared" si="45"/>
        <v>0</v>
      </c>
      <c r="AW103" s="203"/>
      <c r="AX103" s="216">
        <f t="shared" si="46"/>
        <v>0</v>
      </c>
    </row>
    <row r="104" spans="2:50" x14ac:dyDescent="0.2">
      <c r="B104" s="82">
        <v>41</v>
      </c>
      <c r="C104" s="152"/>
      <c r="D104" s="123"/>
      <c r="E104" s="123"/>
      <c r="F104" s="223">
        <f t="shared" si="25"/>
        <v>0</v>
      </c>
      <c r="G104" s="123"/>
      <c r="H104" s="223">
        <f t="shared" si="47"/>
        <v>0</v>
      </c>
      <c r="I104" s="327">
        <f t="shared" si="27"/>
        <v>0</v>
      </c>
      <c r="J104" s="328"/>
      <c r="K104" s="161">
        <f t="shared" si="28"/>
        <v>0</v>
      </c>
      <c r="L104" s="162">
        <f t="shared" si="29"/>
        <v>0</v>
      </c>
      <c r="N104" s="82">
        <v>41</v>
      </c>
      <c r="O104" s="123"/>
      <c r="P104" s="123"/>
      <c r="Q104" s="223">
        <f t="shared" si="30"/>
        <v>0</v>
      </c>
      <c r="R104" s="123"/>
      <c r="S104" s="223">
        <f t="shared" si="48"/>
        <v>0</v>
      </c>
      <c r="T104" s="327">
        <f t="shared" si="32"/>
        <v>0</v>
      </c>
      <c r="U104" s="328"/>
      <c r="V104" s="161">
        <f t="shared" si="33"/>
        <v>0</v>
      </c>
      <c r="W104" s="162">
        <f t="shared" si="34"/>
        <v>0</v>
      </c>
      <c r="X104" s="89"/>
      <c r="Y104" s="82">
        <v>41</v>
      </c>
      <c r="Z104" s="123"/>
      <c r="AA104" s="123"/>
      <c r="AB104" s="223">
        <f t="shared" si="35"/>
        <v>0</v>
      </c>
      <c r="AC104" s="123"/>
      <c r="AD104" s="223">
        <f t="shared" si="49"/>
        <v>0</v>
      </c>
      <c r="AE104" s="327">
        <f t="shared" si="37"/>
        <v>0</v>
      </c>
      <c r="AF104" s="328"/>
      <c r="AG104" s="161">
        <f t="shared" si="38"/>
        <v>0</v>
      </c>
      <c r="AH104" s="162">
        <f t="shared" si="39"/>
        <v>0</v>
      </c>
      <c r="AI104" s="89"/>
      <c r="AJ104" s="82">
        <v>41</v>
      </c>
      <c r="AK104" s="123"/>
      <c r="AL104" s="123"/>
      <c r="AM104" s="223">
        <f t="shared" si="40"/>
        <v>0</v>
      </c>
      <c r="AN104" s="123"/>
      <c r="AO104" s="223">
        <f t="shared" si="50"/>
        <v>0</v>
      </c>
      <c r="AP104" s="327">
        <f t="shared" si="42"/>
        <v>0</v>
      </c>
      <c r="AQ104" s="328"/>
      <c r="AR104" s="161">
        <f t="shared" si="43"/>
        <v>0</v>
      </c>
      <c r="AS104" s="162">
        <f t="shared" si="44"/>
        <v>0</v>
      </c>
      <c r="AT104" s="161"/>
      <c r="AV104" s="212">
        <f t="shared" si="45"/>
        <v>0</v>
      </c>
      <c r="AW104" s="203"/>
      <c r="AX104" s="216">
        <f t="shared" si="46"/>
        <v>0</v>
      </c>
    </row>
    <row r="105" spans="2:50" x14ac:dyDescent="0.2">
      <c r="B105" s="82">
        <v>42</v>
      </c>
      <c r="C105" s="152"/>
      <c r="D105" s="123"/>
      <c r="E105" s="123"/>
      <c r="F105" s="223">
        <f t="shared" si="25"/>
        <v>0</v>
      </c>
      <c r="G105" s="123"/>
      <c r="H105" s="223">
        <f t="shared" si="47"/>
        <v>0</v>
      </c>
      <c r="I105" s="327">
        <f t="shared" si="27"/>
        <v>0</v>
      </c>
      <c r="J105" s="328"/>
      <c r="K105" s="161">
        <f t="shared" si="28"/>
        <v>0</v>
      </c>
      <c r="L105" s="162">
        <f t="shared" si="29"/>
        <v>0</v>
      </c>
      <c r="N105" s="82">
        <v>42</v>
      </c>
      <c r="O105" s="123"/>
      <c r="P105" s="123"/>
      <c r="Q105" s="223">
        <f t="shared" si="30"/>
        <v>0</v>
      </c>
      <c r="R105" s="123"/>
      <c r="S105" s="223">
        <f t="shared" si="48"/>
        <v>0</v>
      </c>
      <c r="T105" s="327">
        <f t="shared" si="32"/>
        <v>0</v>
      </c>
      <c r="U105" s="328"/>
      <c r="V105" s="161">
        <f t="shared" si="33"/>
        <v>0</v>
      </c>
      <c r="W105" s="162">
        <f t="shared" si="34"/>
        <v>0</v>
      </c>
      <c r="X105" s="89"/>
      <c r="Y105" s="82">
        <v>42</v>
      </c>
      <c r="Z105" s="123"/>
      <c r="AA105" s="123"/>
      <c r="AB105" s="223">
        <f t="shared" si="35"/>
        <v>0</v>
      </c>
      <c r="AC105" s="123"/>
      <c r="AD105" s="223">
        <f t="shared" si="49"/>
        <v>0</v>
      </c>
      <c r="AE105" s="327">
        <f t="shared" si="37"/>
        <v>0</v>
      </c>
      <c r="AF105" s="328"/>
      <c r="AG105" s="161">
        <f t="shared" si="38"/>
        <v>0</v>
      </c>
      <c r="AH105" s="162">
        <f t="shared" si="39"/>
        <v>0</v>
      </c>
      <c r="AI105" s="89"/>
      <c r="AJ105" s="82">
        <v>42</v>
      </c>
      <c r="AK105" s="123"/>
      <c r="AL105" s="123"/>
      <c r="AM105" s="223">
        <f t="shared" si="40"/>
        <v>0</v>
      </c>
      <c r="AN105" s="123"/>
      <c r="AO105" s="223">
        <f t="shared" si="50"/>
        <v>0</v>
      </c>
      <c r="AP105" s="327">
        <f t="shared" si="42"/>
        <v>0</v>
      </c>
      <c r="AQ105" s="328"/>
      <c r="AR105" s="161">
        <f t="shared" si="43"/>
        <v>0</v>
      </c>
      <c r="AS105" s="162">
        <f t="shared" si="44"/>
        <v>0</v>
      </c>
      <c r="AT105" s="161"/>
      <c r="AV105" s="213">
        <f t="shared" si="45"/>
        <v>0</v>
      </c>
      <c r="AW105" s="204"/>
      <c r="AX105" s="216">
        <f t="shared" si="46"/>
        <v>0</v>
      </c>
    </row>
    <row r="106" spans="2:50" x14ac:dyDescent="0.2">
      <c r="B106" s="82">
        <v>43</v>
      </c>
      <c r="C106" s="152"/>
      <c r="D106" s="123"/>
      <c r="E106" s="123"/>
      <c r="F106" s="223">
        <f t="shared" si="25"/>
        <v>0</v>
      </c>
      <c r="G106" s="123"/>
      <c r="H106" s="223">
        <f t="shared" si="47"/>
        <v>0</v>
      </c>
      <c r="I106" s="327">
        <f t="shared" si="27"/>
        <v>0</v>
      </c>
      <c r="J106" s="328"/>
      <c r="K106" s="161">
        <f t="shared" si="28"/>
        <v>0</v>
      </c>
      <c r="L106" s="162">
        <f t="shared" si="29"/>
        <v>0</v>
      </c>
      <c r="N106" s="82">
        <v>43</v>
      </c>
      <c r="O106" s="123"/>
      <c r="P106" s="123"/>
      <c r="Q106" s="223">
        <f t="shared" si="30"/>
        <v>0</v>
      </c>
      <c r="R106" s="123"/>
      <c r="S106" s="223">
        <f t="shared" si="48"/>
        <v>0</v>
      </c>
      <c r="T106" s="327">
        <f t="shared" si="32"/>
        <v>0</v>
      </c>
      <c r="U106" s="328"/>
      <c r="V106" s="161">
        <f t="shared" si="33"/>
        <v>0</v>
      </c>
      <c r="W106" s="162">
        <f t="shared" si="34"/>
        <v>0</v>
      </c>
      <c r="X106" s="89"/>
      <c r="Y106" s="82">
        <v>43</v>
      </c>
      <c r="Z106" s="123"/>
      <c r="AA106" s="123"/>
      <c r="AB106" s="223">
        <f t="shared" si="35"/>
        <v>0</v>
      </c>
      <c r="AC106" s="123"/>
      <c r="AD106" s="223">
        <f t="shared" si="49"/>
        <v>0</v>
      </c>
      <c r="AE106" s="327">
        <f t="shared" si="37"/>
        <v>0</v>
      </c>
      <c r="AF106" s="328"/>
      <c r="AG106" s="161">
        <f t="shared" si="38"/>
        <v>0</v>
      </c>
      <c r="AH106" s="162">
        <f t="shared" si="39"/>
        <v>0</v>
      </c>
      <c r="AI106" s="89"/>
      <c r="AJ106" s="82">
        <v>43</v>
      </c>
      <c r="AK106" s="123"/>
      <c r="AL106" s="123"/>
      <c r="AM106" s="223">
        <f t="shared" si="40"/>
        <v>0</v>
      </c>
      <c r="AN106" s="123"/>
      <c r="AO106" s="223">
        <f t="shared" si="50"/>
        <v>0</v>
      </c>
      <c r="AP106" s="327">
        <f t="shared" si="42"/>
        <v>0</v>
      </c>
      <c r="AQ106" s="328"/>
      <c r="AR106" s="161">
        <f t="shared" si="43"/>
        <v>0</v>
      </c>
      <c r="AS106" s="162">
        <f t="shared" si="44"/>
        <v>0</v>
      </c>
      <c r="AT106" s="161"/>
      <c r="AV106" s="212">
        <f t="shared" si="45"/>
        <v>0</v>
      </c>
      <c r="AW106" s="203"/>
      <c r="AX106" s="216">
        <f t="shared" si="46"/>
        <v>0</v>
      </c>
    </row>
    <row r="107" spans="2:50" x14ac:dyDescent="0.2">
      <c r="B107" s="93">
        <v>44</v>
      </c>
      <c r="C107" s="153"/>
      <c r="D107" s="124"/>
      <c r="E107" s="124"/>
      <c r="F107" s="224">
        <f t="shared" si="25"/>
        <v>0</v>
      </c>
      <c r="G107" s="124"/>
      <c r="H107" s="224">
        <f t="shared" si="47"/>
        <v>0</v>
      </c>
      <c r="I107" s="329">
        <f t="shared" si="27"/>
        <v>0</v>
      </c>
      <c r="J107" s="330"/>
      <c r="K107" s="166">
        <f t="shared" si="28"/>
        <v>0</v>
      </c>
      <c r="L107" s="167">
        <f t="shared" si="29"/>
        <v>0</v>
      </c>
      <c r="N107" s="93">
        <v>44</v>
      </c>
      <c r="O107" s="124"/>
      <c r="P107" s="124"/>
      <c r="Q107" s="224">
        <f t="shared" si="30"/>
        <v>0</v>
      </c>
      <c r="R107" s="124"/>
      <c r="S107" s="224">
        <f t="shared" si="48"/>
        <v>0</v>
      </c>
      <c r="T107" s="329">
        <f t="shared" si="32"/>
        <v>0</v>
      </c>
      <c r="U107" s="330"/>
      <c r="V107" s="161">
        <f>S107*C107</f>
        <v>0</v>
      </c>
      <c r="W107" s="162">
        <f t="shared" si="34"/>
        <v>0</v>
      </c>
      <c r="X107" s="89"/>
      <c r="Y107" s="93">
        <v>44</v>
      </c>
      <c r="Z107" s="124"/>
      <c r="AA107" s="124"/>
      <c r="AB107" s="224">
        <f t="shared" si="35"/>
        <v>0</v>
      </c>
      <c r="AC107" s="124"/>
      <c r="AD107" s="224">
        <f t="shared" si="49"/>
        <v>0</v>
      </c>
      <c r="AE107" s="329">
        <f t="shared" si="37"/>
        <v>0</v>
      </c>
      <c r="AF107" s="330"/>
      <c r="AG107" s="161">
        <f t="shared" si="38"/>
        <v>0</v>
      </c>
      <c r="AH107" s="162">
        <f t="shared" si="39"/>
        <v>0</v>
      </c>
      <c r="AI107" s="89"/>
      <c r="AJ107" s="93">
        <v>44</v>
      </c>
      <c r="AK107" s="124"/>
      <c r="AL107" s="124"/>
      <c r="AM107" s="224">
        <f t="shared" si="40"/>
        <v>0</v>
      </c>
      <c r="AN107" s="124"/>
      <c r="AO107" s="224">
        <f t="shared" si="50"/>
        <v>0</v>
      </c>
      <c r="AP107" s="329">
        <f t="shared" si="42"/>
        <v>0</v>
      </c>
      <c r="AQ107" s="330"/>
      <c r="AR107" s="161">
        <f t="shared" si="43"/>
        <v>0</v>
      </c>
      <c r="AS107" s="162">
        <f t="shared" si="44"/>
        <v>0</v>
      </c>
      <c r="AT107" s="161"/>
      <c r="AV107" s="214">
        <f t="shared" si="45"/>
        <v>0</v>
      </c>
      <c r="AW107" s="198"/>
      <c r="AX107" s="216">
        <f t="shared" si="46"/>
        <v>0</v>
      </c>
    </row>
    <row r="108" spans="2:50" ht="18" customHeight="1" thickBot="1" x14ac:dyDescent="0.3">
      <c r="B108" s="97" t="s">
        <v>105</v>
      </c>
      <c r="C108" s="154"/>
      <c r="D108" s="94"/>
      <c r="E108" s="95"/>
      <c r="F108" s="94"/>
      <c r="G108" s="96"/>
      <c r="H108" s="225">
        <f>SUM(K64:K107)</f>
        <v>0</v>
      </c>
      <c r="I108" s="296">
        <f>SUM(L64:L107)</f>
        <v>0</v>
      </c>
      <c r="J108" s="297"/>
      <c r="K108" s="163"/>
      <c r="L108" s="164"/>
      <c r="N108" s="97" t="s">
        <v>105</v>
      </c>
      <c r="O108" s="94"/>
      <c r="P108" s="95"/>
      <c r="Q108" s="94"/>
      <c r="R108" s="96"/>
      <c r="S108" s="225">
        <f>SUM(V64:V107)</f>
        <v>0</v>
      </c>
      <c r="T108" s="296">
        <f>SUM(W64:W107)</f>
        <v>0</v>
      </c>
      <c r="U108" s="297"/>
      <c r="V108" s="163"/>
      <c r="W108" s="164"/>
      <c r="X108" s="89"/>
      <c r="Y108" s="97" t="s">
        <v>105</v>
      </c>
      <c r="Z108" s="94"/>
      <c r="AA108" s="95"/>
      <c r="AB108" s="94"/>
      <c r="AC108" s="96"/>
      <c r="AD108" s="225">
        <f>SUM(AG64:AG107)</f>
        <v>0</v>
      </c>
      <c r="AE108" s="296">
        <f>SUM(AH64:AH107)</f>
        <v>0</v>
      </c>
      <c r="AF108" s="297"/>
      <c r="AG108" s="163"/>
      <c r="AH108" s="164"/>
      <c r="AI108" s="89"/>
      <c r="AJ108" s="97" t="s">
        <v>105</v>
      </c>
      <c r="AK108" s="94"/>
      <c r="AL108" s="95"/>
      <c r="AM108" s="94"/>
      <c r="AN108" s="96"/>
      <c r="AO108" s="225">
        <f>SUM(AR64:AR107)</f>
        <v>0</v>
      </c>
      <c r="AP108" s="296">
        <f>SUM(AS64:AS107)</f>
        <v>0</v>
      </c>
      <c r="AQ108" s="297"/>
      <c r="AR108" s="163"/>
      <c r="AS108" s="164"/>
      <c r="AT108" s="161"/>
      <c r="AV108" s="227" t="s">
        <v>157</v>
      </c>
      <c r="AW108" s="219"/>
      <c r="AX108" s="217">
        <f>SUM(AX64:AX107)</f>
        <v>0</v>
      </c>
    </row>
    <row r="116" spans="1:2" x14ac:dyDescent="0.2">
      <c r="A116" s="125">
        <v>1</v>
      </c>
      <c r="B116" s="106" t="s">
        <v>106</v>
      </c>
    </row>
    <row r="117" spans="1:2" x14ac:dyDescent="0.2">
      <c r="A117" s="125">
        <v>2</v>
      </c>
      <c r="B117" s="106" t="s">
        <v>107</v>
      </c>
    </row>
  </sheetData>
  <sheetProtection algorithmName="SHA-512" hashValue="KWQRpzRm+olXSzJTqpN/ytJpwGoWRfI67gJO4JYHK86sEkUpj8KreSdvHDTqvqixXfRqxf0a/PcoPx3Rhi8RIA==" saltValue="0uiB/TC2F0nKEmFqgywlmQ==" spinCount="100000" sheet="1" objects="1" scenarios="1"/>
  <mergeCells count="377">
    <mergeCell ref="B56:D56"/>
    <mergeCell ref="I108:J108"/>
    <mergeCell ref="T108:U108"/>
    <mergeCell ref="AE108:AF108"/>
    <mergeCell ref="AP108:AQ108"/>
    <mergeCell ref="I106:J106"/>
    <mergeCell ref="T106:U106"/>
    <mergeCell ref="AE106:AF106"/>
    <mergeCell ref="AP106:AQ106"/>
    <mergeCell ref="I107:J107"/>
    <mergeCell ref="T107:U107"/>
    <mergeCell ref="I102:J102"/>
    <mergeCell ref="T102:U102"/>
    <mergeCell ref="AE102:AF102"/>
    <mergeCell ref="AP102:AQ102"/>
    <mergeCell ref="I103:J103"/>
    <mergeCell ref="T103:U103"/>
    <mergeCell ref="AE103:AF103"/>
    <mergeCell ref="AP103:AQ103"/>
    <mergeCell ref="AE107:AF107"/>
    <mergeCell ref="AP107:AQ107"/>
    <mergeCell ref="I104:J104"/>
    <mergeCell ref="T104:U104"/>
    <mergeCell ref="AE104:AF104"/>
    <mergeCell ref="AP104:AQ104"/>
    <mergeCell ref="I105:J105"/>
    <mergeCell ref="T105:U105"/>
    <mergeCell ref="AE105:AF105"/>
    <mergeCell ref="AP105:AQ105"/>
    <mergeCell ref="I99:J99"/>
    <mergeCell ref="T99:U99"/>
    <mergeCell ref="AE99:AF99"/>
    <mergeCell ref="AP99:AQ99"/>
    <mergeCell ref="I100:J100"/>
    <mergeCell ref="T100:U100"/>
    <mergeCell ref="AE100:AF100"/>
    <mergeCell ref="AP100:AQ100"/>
    <mergeCell ref="I101:J101"/>
    <mergeCell ref="T101:U101"/>
    <mergeCell ref="AE101:AF101"/>
    <mergeCell ref="AP101:AQ101"/>
    <mergeCell ref="I96:J96"/>
    <mergeCell ref="T96:U96"/>
    <mergeCell ref="AE96:AF96"/>
    <mergeCell ref="AP96:AQ96"/>
    <mergeCell ref="I97:J97"/>
    <mergeCell ref="T97:U97"/>
    <mergeCell ref="AE97:AF97"/>
    <mergeCell ref="AP97:AQ97"/>
    <mergeCell ref="I98:J98"/>
    <mergeCell ref="T98:U98"/>
    <mergeCell ref="AE98:AF98"/>
    <mergeCell ref="AP98:AQ98"/>
    <mergeCell ref="I93:J93"/>
    <mergeCell ref="T93:U93"/>
    <mergeCell ref="AE93:AF93"/>
    <mergeCell ref="AP93:AQ93"/>
    <mergeCell ref="I94:J94"/>
    <mergeCell ref="T94:U94"/>
    <mergeCell ref="AE94:AF94"/>
    <mergeCell ref="AP94:AQ94"/>
    <mergeCell ref="I95:J95"/>
    <mergeCell ref="T95:U95"/>
    <mergeCell ref="AE95:AF95"/>
    <mergeCell ref="AP95:AQ95"/>
    <mergeCell ref="I90:J90"/>
    <mergeCell ref="T90:U90"/>
    <mergeCell ref="AE90:AF90"/>
    <mergeCell ref="AP90:AQ90"/>
    <mergeCell ref="I91:J91"/>
    <mergeCell ref="T91:U91"/>
    <mergeCell ref="AE91:AF91"/>
    <mergeCell ref="AP91:AQ91"/>
    <mergeCell ref="I92:J92"/>
    <mergeCell ref="T92:U92"/>
    <mergeCell ref="AE92:AF92"/>
    <mergeCell ref="AP92:AQ92"/>
    <mergeCell ref="I87:J87"/>
    <mergeCell ref="T87:U87"/>
    <mergeCell ref="AE87:AF87"/>
    <mergeCell ref="AP87:AQ87"/>
    <mergeCell ref="I88:J88"/>
    <mergeCell ref="T88:U88"/>
    <mergeCell ref="AE88:AF88"/>
    <mergeCell ref="AP88:AQ88"/>
    <mergeCell ref="I89:J89"/>
    <mergeCell ref="T89:U89"/>
    <mergeCell ref="AE89:AF89"/>
    <mergeCell ref="AP89:AQ89"/>
    <mergeCell ref="I84:J84"/>
    <mergeCell ref="T84:U84"/>
    <mergeCell ref="AE84:AF84"/>
    <mergeCell ref="AP84:AQ84"/>
    <mergeCell ref="I85:J85"/>
    <mergeCell ref="T85:U85"/>
    <mergeCell ref="AE85:AF85"/>
    <mergeCell ref="AP85:AQ85"/>
    <mergeCell ref="I86:J86"/>
    <mergeCell ref="T86:U86"/>
    <mergeCell ref="AE86:AF86"/>
    <mergeCell ref="AP86:AQ86"/>
    <mergeCell ref="I81:J81"/>
    <mergeCell ref="T81:U81"/>
    <mergeCell ref="AE81:AF81"/>
    <mergeCell ref="AP81:AQ81"/>
    <mergeCell ref="I82:J82"/>
    <mergeCell ref="T82:U82"/>
    <mergeCell ref="AE82:AF82"/>
    <mergeCell ref="AP82:AQ82"/>
    <mergeCell ref="I83:J83"/>
    <mergeCell ref="T83:U83"/>
    <mergeCell ref="AE83:AF83"/>
    <mergeCell ref="AP83:AQ83"/>
    <mergeCell ref="I78:J78"/>
    <mergeCell ref="T78:U78"/>
    <mergeCell ref="AE78:AF78"/>
    <mergeCell ref="AP78:AQ78"/>
    <mergeCell ref="I79:J79"/>
    <mergeCell ref="T79:U79"/>
    <mergeCell ref="AE79:AF79"/>
    <mergeCell ref="AP79:AQ79"/>
    <mergeCell ref="I80:J80"/>
    <mergeCell ref="T80:U80"/>
    <mergeCell ref="AE80:AF80"/>
    <mergeCell ref="AP80:AQ80"/>
    <mergeCell ref="I75:J75"/>
    <mergeCell ref="T75:U75"/>
    <mergeCell ref="AE75:AF75"/>
    <mergeCell ref="AP75:AQ75"/>
    <mergeCell ref="I76:J76"/>
    <mergeCell ref="T76:U76"/>
    <mergeCell ref="AE76:AF76"/>
    <mergeCell ref="AP76:AQ76"/>
    <mergeCell ref="I77:J77"/>
    <mergeCell ref="T77:U77"/>
    <mergeCell ref="AE77:AF77"/>
    <mergeCell ref="AP77:AQ77"/>
    <mergeCell ref="I72:J72"/>
    <mergeCell ref="T72:U72"/>
    <mergeCell ref="AE72:AF72"/>
    <mergeCell ref="AP72:AQ72"/>
    <mergeCell ref="I73:J73"/>
    <mergeCell ref="T73:U73"/>
    <mergeCell ref="AE73:AF73"/>
    <mergeCell ref="AP73:AQ73"/>
    <mergeCell ref="I74:J74"/>
    <mergeCell ref="T74:U74"/>
    <mergeCell ref="AE74:AF74"/>
    <mergeCell ref="AP74:AQ74"/>
    <mergeCell ref="I69:J69"/>
    <mergeCell ref="T69:U69"/>
    <mergeCell ref="AE69:AF69"/>
    <mergeCell ref="AP69:AQ69"/>
    <mergeCell ref="I70:J70"/>
    <mergeCell ref="T70:U70"/>
    <mergeCell ref="AE70:AF70"/>
    <mergeCell ref="AP70:AQ70"/>
    <mergeCell ref="I71:J71"/>
    <mergeCell ref="T71:U71"/>
    <mergeCell ref="AE71:AF71"/>
    <mergeCell ref="AP71:AQ71"/>
    <mergeCell ref="I66:J66"/>
    <mergeCell ref="T66:U66"/>
    <mergeCell ref="AE66:AF66"/>
    <mergeCell ref="AP66:AQ66"/>
    <mergeCell ref="I67:J67"/>
    <mergeCell ref="T67:U67"/>
    <mergeCell ref="AE67:AF67"/>
    <mergeCell ref="AP67:AQ67"/>
    <mergeCell ref="I68:J68"/>
    <mergeCell ref="T68:U68"/>
    <mergeCell ref="AE68:AF68"/>
    <mergeCell ref="AP68:AQ68"/>
    <mergeCell ref="I63:J63"/>
    <mergeCell ref="T63:U63"/>
    <mergeCell ref="AE63:AF63"/>
    <mergeCell ref="AP63:AQ63"/>
    <mergeCell ref="I64:J64"/>
    <mergeCell ref="T64:U64"/>
    <mergeCell ref="AE64:AF64"/>
    <mergeCell ref="AP64:AQ64"/>
    <mergeCell ref="I65:J65"/>
    <mergeCell ref="T65:U65"/>
    <mergeCell ref="AE65:AF65"/>
    <mergeCell ref="AP65:AQ65"/>
    <mergeCell ref="AE48:AF48"/>
    <mergeCell ref="AE49:AF49"/>
    <mergeCell ref="AE50:AF50"/>
    <mergeCell ref="T47:U47"/>
    <mergeCell ref="T48:U48"/>
    <mergeCell ref="T49:U49"/>
    <mergeCell ref="T50:U50"/>
    <mergeCell ref="T51:U51"/>
    <mergeCell ref="T52:U52"/>
    <mergeCell ref="AP52:AQ52"/>
    <mergeCell ref="AP53:AQ53"/>
    <mergeCell ref="I62:J62"/>
    <mergeCell ref="T62:U62"/>
    <mergeCell ref="AE62:AF62"/>
    <mergeCell ref="AP62:AQ62"/>
    <mergeCell ref="AE51:AF51"/>
    <mergeCell ref="AE52:AF52"/>
    <mergeCell ref="AE53:AF53"/>
    <mergeCell ref="T53:U53"/>
    <mergeCell ref="AP43:AQ43"/>
    <mergeCell ref="AP44:AQ44"/>
    <mergeCell ref="AP45:AQ45"/>
    <mergeCell ref="AP46:AQ46"/>
    <mergeCell ref="AP47:AQ47"/>
    <mergeCell ref="AP48:AQ48"/>
    <mergeCell ref="AP49:AQ49"/>
    <mergeCell ref="AP50:AQ50"/>
    <mergeCell ref="AP51:AQ51"/>
    <mergeCell ref="AP7:AQ7"/>
    <mergeCell ref="AP8:AQ8"/>
    <mergeCell ref="AP9:AQ9"/>
    <mergeCell ref="AP10:AQ10"/>
    <mergeCell ref="AP11:AQ11"/>
    <mergeCell ref="AP12:AQ12"/>
    <mergeCell ref="AP13:AQ13"/>
    <mergeCell ref="AP14:AQ14"/>
    <mergeCell ref="AP15:AQ15"/>
    <mergeCell ref="AP16:AQ16"/>
    <mergeCell ref="AP17:AQ17"/>
    <mergeCell ref="AP18:AQ18"/>
    <mergeCell ref="AP19:AQ19"/>
    <mergeCell ref="AP20:AQ20"/>
    <mergeCell ref="AP21:AQ21"/>
    <mergeCell ref="AP22:AQ22"/>
    <mergeCell ref="AP23:AQ23"/>
    <mergeCell ref="AP24:AQ24"/>
    <mergeCell ref="AE45:AF45"/>
    <mergeCell ref="AE46:AF46"/>
    <mergeCell ref="AE47:AF47"/>
    <mergeCell ref="AE33:AF33"/>
    <mergeCell ref="AE34:AF34"/>
    <mergeCell ref="AE35:AF35"/>
    <mergeCell ref="AE36:AF36"/>
    <mergeCell ref="AE37:AF37"/>
    <mergeCell ref="AE38:AF38"/>
    <mergeCell ref="AE39:AF39"/>
    <mergeCell ref="AE40:AF40"/>
    <mergeCell ref="AE41:AF41"/>
    <mergeCell ref="AE30:AF30"/>
    <mergeCell ref="AE31:AF31"/>
    <mergeCell ref="AE32:AF32"/>
    <mergeCell ref="AP25:AQ25"/>
    <mergeCell ref="AP26:AQ26"/>
    <mergeCell ref="AP27:AQ27"/>
    <mergeCell ref="AE42:AF42"/>
    <mergeCell ref="AE43:AF43"/>
    <mergeCell ref="AE44:AF44"/>
    <mergeCell ref="AP28:AQ28"/>
    <mergeCell ref="AP29:AQ29"/>
    <mergeCell ref="AP30:AQ30"/>
    <mergeCell ref="AP31:AQ31"/>
    <mergeCell ref="AP32:AQ32"/>
    <mergeCell ref="AP33:AQ33"/>
    <mergeCell ref="AP34:AQ34"/>
    <mergeCell ref="AP35:AQ35"/>
    <mergeCell ref="AP36:AQ36"/>
    <mergeCell ref="AP37:AQ37"/>
    <mergeCell ref="AP38:AQ38"/>
    <mergeCell ref="AP39:AQ39"/>
    <mergeCell ref="AP40:AQ40"/>
    <mergeCell ref="AP41:AQ41"/>
    <mergeCell ref="AP42:AQ42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E22:AF22"/>
    <mergeCell ref="AE23:AF23"/>
    <mergeCell ref="T38:U38"/>
    <mergeCell ref="T20:U20"/>
    <mergeCell ref="T21:U21"/>
    <mergeCell ref="T22:U22"/>
    <mergeCell ref="T23:U23"/>
    <mergeCell ref="T24:U24"/>
    <mergeCell ref="T25:U25"/>
    <mergeCell ref="T26:U26"/>
    <mergeCell ref="T27:U27"/>
    <mergeCell ref="T28:U28"/>
    <mergeCell ref="AE24:AF24"/>
    <mergeCell ref="AE25:AF25"/>
    <mergeCell ref="AE26:AF26"/>
    <mergeCell ref="AE27:AF27"/>
    <mergeCell ref="AE28:AF28"/>
    <mergeCell ref="AE29:AF29"/>
    <mergeCell ref="T39:U39"/>
    <mergeCell ref="T40:U40"/>
    <mergeCell ref="T41:U41"/>
    <mergeCell ref="T42:U42"/>
    <mergeCell ref="T43:U43"/>
    <mergeCell ref="T44:U44"/>
    <mergeCell ref="T45:U45"/>
    <mergeCell ref="T46:U46"/>
    <mergeCell ref="T29:U29"/>
    <mergeCell ref="T30:U30"/>
    <mergeCell ref="T31:U31"/>
    <mergeCell ref="T32:U32"/>
    <mergeCell ref="T33:U33"/>
    <mergeCell ref="T34:U34"/>
    <mergeCell ref="T35:U35"/>
    <mergeCell ref="T36:U36"/>
    <mergeCell ref="T37:U37"/>
    <mergeCell ref="I50:J50"/>
    <mergeCell ref="I51:J51"/>
    <mergeCell ref="I52:J52"/>
    <mergeCell ref="I53:J53"/>
    <mergeCell ref="I7:J7"/>
    <mergeCell ref="I8:J8"/>
    <mergeCell ref="T7:U7"/>
    <mergeCell ref="T8:U8"/>
    <mergeCell ref="T9:U9"/>
    <mergeCell ref="T10:U10"/>
    <mergeCell ref="T11:U11"/>
    <mergeCell ref="T12:U12"/>
    <mergeCell ref="T13:U13"/>
    <mergeCell ref="I9:J9"/>
    <mergeCell ref="I10:J10"/>
    <mergeCell ref="I11:J11"/>
    <mergeCell ref="I12:J12"/>
    <mergeCell ref="I13:J13"/>
    <mergeCell ref="T14:U14"/>
    <mergeCell ref="T15:U15"/>
    <mergeCell ref="T16:U16"/>
    <mergeCell ref="T17:U17"/>
    <mergeCell ref="T18:U18"/>
    <mergeCell ref="T19:U19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</mergeCells>
  <printOptions horizontalCentered="1"/>
  <pageMargins left="0.59055118110236227" right="0.59055118110236227" top="0.59055118110236227" bottom="0.59055118110236227" header="0.31496062992125984" footer="0.39370078740157483"/>
  <pageSetup paperSize="9" scale="33" fitToWidth="2" fitToHeight="2" orientation="landscape" r:id="rId1"/>
  <headerFooter>
    <oddFooter>&amp;L&amp;"Arial,Standard"&amp;10Ministerium für Ernährung, Ländlichen Raum und Verbraucherschutz&amp;R&amp;"Arial,Standard"&amp;10FAKT II G2.2 - Version 8, 13.02.2024</oddFooter>
  </headerFooter>
  <rowBreaks count="1" manualBreakCount="1">
    <brk id="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5" r:id="rId4" name="Drop Down 11">
              <controlPr defaultSize="0" print="0" autoLine="0" autoPict="0">
                <anchor moveWithCells="1">
                  <from>
                    <xdr:col>0</xdr:col>
                    <xdr:colOff>142875</xdr:colOff>
                    <xdr:row>56</xdr:row>
                    <xdr:rowOff>209550</xdr:rowOff>
                  </from>
                  <to>
                    <xdr:col>5</xdr:col>
                    <xdr:colOff>295275</xdr:colOff>
                    <xdr:row>58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IU89"/>
  <sheetViews>
    <sheetView showGridLines="0" zoomScaleNormal="100" workbookViewId="0"/>
  </sheetViews>
  <sheetFormatPr baseColWidth="10" defaultColWidth="11.42578125" defaultRowHeight="12.75" x14ac:dyDescent="0.25"/>
  <cols>
    <col min="1" max="1" width="1.5703125" style="10" customWidth="1"/>
    <col min="2" max="2" width="4" style="110" customWidth="1"/>
    <col min="3" max="3" width="6.7109375" style="10" customWidth="1"/>
    <col min="4" max="4" width="6.5703125" style="10" customWidth="1"/>
    <col min="5" max="5" width="5.42578125" style="10" customWidth="1"/>
    <col min="6" max="6" width="2.5703125" style="10" customWidth="1"/>
    <col min="7" max="7" width="10.5703125" style="10" customWidth="1"/>
    <col min="8" max="8" width="7.42578125" style="110" customWidth="1"/>
    <col min="9" max="9" width="10.5703125" style="10" customWidth="1"/>
    <col min="10" max="10" width="5.5703125" style="10" customWidth="1"/>
    <col min="11" max="11" width="2.5703125" style="10" customWidth="1"/>
    <col min="12" max="12" width="10.5703125" style="10" customWidth="1"/>
    <col min="13" max="13" width="4.42578125" style="110" customWidth="1"/>
    <col min="14" max="14" width="10.5703125" style="10" customWidth="1"/>
    <col min="15" max="15" width="5.5703125" style="10" customWidth="1"/>
    <col min="16" max="16" width="1.7109375" style="10" customWidth="1"/>
    <col min="17" max="17" width="14.28515625" style="10" customWidth="1"/>
    <col min="18" max="18" width="5" style="10" hidden="1" customWidth="1"/>
    <col min="19" max="21" width="12.5703125" style="10" hidden="1" customWidth="1"/>
    <col min="22" max="23" width="12.5703125" style="10" customWidth="1"/>
    <col min="24" max="16384" width="11.42578125" style="10"/>
  </cols>
  <sheetData>
    <row r="1" spans="1:255" ht="15" x14ac:dyDescent="0.25">
      <c r="B1" s="77" t="str">
        <f>IF(AND(F11="x",K11="x"),"Bitte nur ein Verfahren auswählen!","")</f>
        <v/>
      </c>
      <c r="C1" s="75"/>
      <c r="D1" s="75"/>
      <c r="E1" s="75"/>
      <c r="F1" s="75"/>
      <c r="G1" s="75"/>
      <c r="H1" s="77" t="str">
        <f>IF(AND(F11="X",S23=1),"Bei Endbelegung bitte keine Vormastdaten (davon bis 50 kg) eingeben!","")</f>
        <v/>
      </c>
      <c r="I1" s="75"/>
      <c r="J1" s="75"/>
      <c r="K1" s="75"/>
      <c r="L1" s="75"/>
      <c r="M1" s="76"/>
      <c r="N1" s="75"/>
      <c r="O1" s="75"/>
      <c r="P1" s="75"/>
      <c r="Q1" s="75"/>
    </row>
    <row r="2" spans="1:255" ht="15" x14ac:dyDescent="0.25">
      <c r="B2" s="77" t="str">
        <f>IF(AND(S24&gt;0,S11=0),"Bitte Verfahren in Zeile 11 auswählen!","")</f>
        <v/>
      </c>
      <c r="C2" s="75"/>
      <c r="D2" s="270" t="s">
        <v>174</v>
      </c>
      <c r="E2" s="75"/>
      <c r="F2" s="75"/>
      <c r="G2" s="75"/>
      <c r="H2" s="77"/>
      <c r="I2" s="75"/>
      <c r="J2" s="75"/>
      <c r="K2" s="75"/>
      <c r="L2" s="75"/>
      <c r="M2" s="76"/>
      <c r="N2" s="75"/>
      <c r="O2" s="75"/>
      <c r="P2" s="75"/>
      <c r="Q2" s="75"/>
    </row>
    <row r="3" spans="1:255" ht="6.75" customHeight="1" thickBot="1" x14ac:dyDescent="0.3">
      <c r="A3" s="1"/>
    </row>
    <row r="4" spans="1:255" ht="6.75" customHeight="1" x14ac:dyDescent="0.25">
      <c r="B4" s="11"/>
      <c r="C4" s="12"/>
      <c r="D4" s="12"/>
      <c r="E4" s="12"/>
      <c r="F4" s="12"/>
      <c r="G4" s="13"/>
      <c r="H4" s="14"/>
      <c r="I4" s="15"/>
      <c r="J4" s="15"/>
      <c r="K4" s="15"/>
      <c r="L4" s="15"/>
      <c r="M4" s="15"/>
      <c r="N4" s="15"/>
      <c r="O4" s="15"/>
      <c r="P4" s="12"/>
      <c r="Q4" s="315" t="s">
        <v>26</v>
      </c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</row>
    <row r="5" spans="1:255" ht="15" x14ac:dyDescent="0.25">
      <c r="B5" s="17" t="s">
        <v>44</v>
      </c>
      <c r="C5" s="18"/>
      <c r="D5" s="18"/>
      <c r="E5" s="18"/>
      <c r="F5" s="18"/>
      <c r="G5" s="19" t="s">
        <v>36</v>
      </c>
      <c r="H5" s="318"/>
      <c r="I5" s="318"/>
      <c r="J5" s="318"/>
      <c r="K5" s="318"/>
      <c r="L5" s="318"/>
      <c r="M5" s="318"/>
      <c r="N5" s="318"/>
      <c r="O5" s="318"/>
      <c r="P5" s="18"/>
      <c r="Q5" s="3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</row>
    <row r="6" spans="1:255" ht="6.75" customHeight="1" x14ac:dyDescent="0.25">
      <c r="B6" s="20"/>
      <c r="C6" s="18"/>
      <c r="D6" s="18"/>
      <c r="E6" s="18"/>
      <c r="F6" s="18"/>
      <c r="G6" s="21"/>
      <c r="H6" s="21"/>
      <c r="I6" s="21"/>
      <c r="J6" s="21"/>
      <c r="K6" s="21"/>
      <c r="L6" s="21"/>
      <c r="M6" s="21"/>
      <c r="N6" s="21"/>
      <c r="O6" s="21"/>
      <c r="P6" s="22"/>
      <c r="Q6" s="317"/>
    </row>
    <row r="7" spans="1:255" ht="15" customHeight="1" x14ac:dyDescent="0.25">
      <c r="B7" s="23" t="s">
        <v>47</v>
      </c>
      <c r="C7" s="24"/>
      <c r="D7" s="2"/>
      <c r="E7" s="18"/>
      <c r="F7" s="18"/>
      <c r="G7" s="19" t="s">
        <v>37</v>
      </c>
      <c r="H7" s="334"/>
      <c r="I7" s="334"/>
      <c r="J7" s="334"/>
      <c r="K7" s="334"/>
      <c r="L7" s="334"/>
      <c r="M7" s="334"/>
      <c r="N7" s="334"/>
      <c r="O7" s="334"/>
      <c r="P7" s="22"/>
      <c r="Q7" s="25"/>
    </row>
    <row r="8" spans="1:255" ht="6.75" customHeight="1" x14ac:dyDescent="0.25">
      <c r="B8" s="20"/>
      <c r="C8" s="18"/>
      <c r="D8" s="18"/>
      <c r="E8" s="18"/>
      <c r="F8" s="18"/>
      <c r="G8" s="21"/>
      <c r="H8" s="21"/>
      <c r="I8" s="21"/>
      <c r="J8" s="21"/>
      <c r="K8" s="21"/>
      <c r="L8" s="21"/>
      <c r="M8" s="21"/>
      <c r="N8" s="21"/>
      <c r="O8" s="21"/>
      <c r="P8" s="22"/>
      <c r="Q8" s="25"/>
    </row>
    <row r="9" spans="1:255" s="26" customFormat="1" ht="14.25" customHeight="1" x14ac:dyDescent="0.25">
      <c r="B9" s="337" t="s">
        <v>45</v>
      </c>
      <c r="C9" s="338"/>
      <c r="D9" s="338"/>
      <c r="E9" s="338"/>
      <c r="F9" s="338"/>
      <c r="G9" s="338"/>
      <c r="H9" s="338"/>
      <c r="I9" s="27" t="s">
        <v>40</v>
      </c>
      <c r="J9" s="22"/>
      <c r="K9" s="33" t="s">
        <v>38</v>
      </c>
      <c r="L9" s="34" t="s">
        <v>39</v>
      </c>
      <c r="M9" s="22"/>
      <c r="P9" s="22"/>
      <c r="Q9" s="25"/>
    </row>
    <row r="10" spans="1:255" ht="6.75" customHeight="1" x14ac:dyDescent="0.25">
      <c r="B10" s="20"/>
      <c r="C10" s="18"/>
      <c r="D10" s="18"/>
      <c r="E10" s="18"/>
      <c r="F10" s="18"/>
      <c r="G10" s="21"/>
      <c r="H10" s="21"/>
      <c r="I10" s="21"/>
      <c r="J10" s="21"/>
      <c r="K10" s="21"/>
      <c r="L10" s="21"/>
      <c r="M10" s="21"/>
      <c r="N10" s="21"/>
      <c r="O10" s="21"/>
      <c r="P10" s="22"/>
      <c r="Q10" s="25"/>
    </row>
    <row r="11" spans="1:255" ht="15" x14ac:dyDescent="0.25">
      <c r="B11" s="28"/>
      <c r="C11" s="29" t="s">
        <v>83</v>
      </c>
      <c r="F11" s="2"/>
      <c r="G11" s="26" t="s">
        <v>138</v>
      </c>
      <c r="H11" s="31"/>
      <c r="I11" s="32"/>
      <c r="J11" s="32"/>
      <c r="K11" s="2"/>
      <c r="L11" s="10" t="s">
        <v>85</v>
      </c>
      <c r="M11" s="31"/>
      <c r="N11" s="30"/>
      <c r="O11" s="30"/>
      <c r="P11" s="30"/>
      <c r="Q11" s="25"/>
      <c r="S11" s="79">
        <f>IF(AND(F11="",K11=""),0,1)</f>
        <v>0</v>
      </c>
    </row>
    <row r="12" spans="1:255" x14ac:dyDescent="0.25">
      <c r="B12" s="20"/>
      <c r="C12" s="18"/>
      <c r="D12" s="18"/>
      <c r="E12" s="18"/>
      <c r="F12" s="18"/>
      <c r="G12" s="21"/>
      <c r="H12" s="21"/>
      <c r="I12" s="21"/>
      <c r="J12" s="21"/>
      <c r="K12" s="21"/>
      <c r="L12" s="34" t="s">
        <v>86</v>
      </c>
      <c r="M12" s="21"/>
      <c r="N12" s="21"/>
      <c r="O12" s="21"/>
      <c r="P12" s="22"/>
      <c r="Q12" s="25"/>
    </row>
    <row r="13" spans="1:255" ht="14.25" x14ac:dyDescent="0.25">
      <c r="B13" s="20"/>
      <c r="C13" s="18"/>
      <c r="D13" s="18"/>
      <c r="E13" s="18"/>
      <c r="F13" s="2"/>
      <c r="G13" s="275" t="s">
        <v>199</v>
      </c>
      <c r="H13" s="21"/>
      <c r="I13" s="21"/>
      <c r="J13" s="21"/>
      <c r="K13" s="115"/>
      <c r="L13" s="34"/>
      <c r="N13" s="21"/>
      <c r="O13" s="21"/>
      <c r="P13" s="22"/>
      <c r="Q13" s="25"/>
    </row>
    <row r="14" spans="1:255" x14ac:dyDescent="0.25">
      <c r="B14" s="20"/>
      <c r="C14" s="18"/>
      <c r="D14" s="18"/>
      <c r="E14" s="18"/>
      <c r="F14" s="18"/>
      <c r="G14" s="21"/>
      <c r="H14" s="21"/>
      <c r="I14" s="21"/>
      <c r="J14" s="21"/>
      <c r="K14" s="21"/>
      <c r="L14" s="34"/>
      <c r="M14" s="21"/>
      <c r="N14" s="21"/>
      <c r="O14" s="21"/>
      <c r="P14" s="22"/>
      <c r="Q14" s="25"/>
    </row>
    <row r="15" spans="1:255" ht="17.25" x14ac:dyDescent="0.25">
      <c r="B15" s="28" t="s">
        <v>19</v>
      </c>
      <c r="C15" s="29" t="s">
        <v>159</v>
      </c>
      <c r="D15" s="30"/>
      <c r="E15" s="30"/>
      <c r="F15" s="30"/>
      <c r="G15" s="30"/>
      <c r="H15" s="31"/>
      <c r="J15" s="32"/>
      <c r="M15" s="31"/>
      <c r="N15" s="30"/>
      <c r="O15" s="30"/>
      <c r="P15" s="30"/>
      <c r="Q15" s="25"/>
    </row>
    <row r="16" spans="1:255" ht="15" x14ac:dyDescent="0.25">
      <c r="B16" s="28"/>
      <c r="C16" s="108" t="s">
        <v>50</v>
      </c>
      <c r="D16" s="108"/>
      <c r="E16" s="108"/>
      <c r="F16" s="108"/>
      <c r="G16" s="108"/>
      <c r="H16" s="108"/>
      <c r="I16" s="35"/>
      <c r="J16" s="35"/>
      <c r="K16" s="36"/>
      <c r="L16" s="335"/>
      <c r="M16" s="335"/>
      <c r="N16" s="336"/>
      <c r="O16" s="336"/>
      <c r="P16" s="30"/>
      <c r="Q16" s="25"/>
    </row>
    <row r="17" spans="2:28" ht="14.25" x14ac:dyDescent="0.25">
      <c r="B17" s="37"/>
      <c r="C17" s="324" t="s">
        <v>160</v>
      </c>
      <c r="D17" s="333"/>
      <c r="E17" s="333"/>
      <c r="F17" s="333"/>
      <c r="G17" s="333"/>
      <c r="H17" s="333"/>
      <c r="I17" s="333"/>
      <c r="J17" s="333"/>
      <c r="K17" s="38"/>
      <c r="L17" s="259"/>
      <c r="M17" s="180"/>
      <c r="N17" s="181">
        <f>SUM(I23:I25)</f>
        <v>0</v>
      </c>
      <c r="O17" s="39" t="s">
        <v>41</v>
      </c>
      <c r="P17" s="30"/>
      <c r="Q17" s="25"/>
    </row>
    <row r="18" spans="2:28" x14ac:dyDescent="0.25">
      <c r="B18" s="37"/>
      <c r="C18" s="186"/>
      <c r="D18" s="186"/>
      <c r="E18" s="186"/>
      <c r="F18" s="186"/>
      <c r="G18" s="186"/>
      <c r="H18" s="186"/>
      <c r="I18" s="186"/>
      <c r="J18" s="186"/>
      <c r="K18" s="38"/>
      <c r="L18" s="259"/>
      <c r="M18" s="184"/>
      <c r="N18" s="184"/>
      <c r="O18" s="184"/>
      <c r="P18" s="30"/>
      <c r="Q18" s="25"/>
    </row>
    <row r="19" spans="2:28" ht="15" x14ac:dyDescent="0.25">
      <c r="B19" s="28" t="s">
        <v>20</v>
      </c>
      <c r="C19" s="29" t="s">
        <v>161</v>
      </c>
      <c r="D19" s="186"/>
      <c r="E19" s="186"/>
      <c r="F19" s="186"/>
      <c r="G19" s="186"/>
      <c r="H19" s="186"/>
      <c r="I19" s="186"/>
      <c r="J19" s="186"/>
      <c r="K19" s="38"/>
      <c r="L19" s="259"/>
      <c r="M19" s="184"/>
      <c r="N19" s="184"/>
      <c r="O19" s="184"/>
      <c r="P19" s="30"/>
      <c r="Q19" s="25"/>
    </row>
    <row r="20" spans="2:28" ht="8.85" customHeight="1" x14ac:dyDescent="0.25">
      <c r="B20" s="37"/>
      <c r="C20" s="30"/>
      <c r="D20" s="30"/>
      <c r="E20" s="30"/>
      <c r="F20" s="30"/>
      <c r="G20" s="22"/>
      <c r="H20" s="31"/>
      <c r="I20" s="19"/>
      <c r="J20" s="19"/>
      <c r="K20" s="30"/>
      <c r="L20" s="30"/>
      <c r="M20" s="31"/>
      <c r="N20" s="30"/>
      <c r="O20" s="30"/>
      <c r="P20" s="30"/>
      <c r="Q20" s="25"/>
    </row>
    <row r="21" spans="2:28" ht="14.45" customHeight="1" x14ac:dyDescent="0.25">
      <c r="B21" s="37"/>
      <c r="C21" s="313" t="s">
        <v>52</v>
      </c>
      <c r="D21" s="313"/>
      <c r="E21" s="313"/>
      <c r="F21" s="109"/>
      <c r="G21" s="308" t="s">
        <v>176</v>
      </c>
      <c r="H21" s="309"/>
      <c r="I21" s="309"/>
      <c r="J21" s="310"/>
      <c r="K21" s="30"/>
      <c r="L21" s="339"/>
      <c r="M21" s="339"/>
      <c r="N21" s="339"/>
      <c r="O21" s="339"/>
      <c r="P21" s="30"/>
      <c r="Q21" s="25"/>
    </row>
    <row r="22" spans="2:28" ht="14.45" customHeight="1" x14ac:dyDescent="0.25">
      <c r="B22" s="37"/>
      <c r="C22" s="313" t="s">
        <v>53</v>
      </c>
      <c r="D22" s="313"/>
      <c r="E22" s="313"/>
      <c r="F22" s="109"/>
      <c r="G22" s="340" t="s">
        <v>51</v>
      </c>
      <c r="H22" s="341"/>
      <c r="I22" s="40"/>
      <c r="J22" s="41"/>
      <c r="K22" s="30"/>
      <c r="L22" s="306" t="s">
        <v>185</v>
      </c>
      <c r="M22" s="307"/>
      <c r="N22" s="183"/>
      <c r="O22" s="183"/>
      <c r="P22" s="30"/>
      <c r="Q22" s="25"/>
    </row>
    <row r="23" spans="2:28" ht="14.45" customHeight="1" x14ac:dyDescent="0.25">
      <c r="B23" s="37"/>
      <c r="C23" s="108" t="s">
        <v>0</v>
      </c>
      <c r="D23" s="343" t="s">
        <v>1</v>
      </c>
      <c r="E23" s="343"/>
      <c r="F23" s="108"/>
      <c r="G23" s="42">
        <v>0.8</v>
      </c>
      <c r="H23" s="69" t="s">
        <v>41</v>
      </c>
      <c r="I23" s="182">
        <f>'Detail Schweine Premium G2.2'!H53</f>
        <v>0</v>
      </c>
      <c r="J23" s="43" t="s">
        <v>41</v>
      </c>
      <c r="K23" s="30"/>
      <c r="L23" s="207">
        <f>'Detail Schweine Premium G2.2'!I53</f>
        <v>0</v>
      </c>
      <c r="M23" s="43" t="s">
        <v>4</v>
      </c>
      <c r="N23" s="271"/>
      <c r="O23" s="184"/>
      <c r="P23" s="30"/>
      <c r="Q23" s="25"/>
      <c r="S23" s="74">
        <f>IF(SUM(I23,N23,I35,N35)&gt;0,1,0)</f>
        <v>0</v>
      </c>
    </row>
    <row r="24" spans="2:28" ht="14.45" customHeight="1" x14ac:dyDescent="0.25">
      <c r="B24" s="37"/>
      <c r="C24" s="108" t="s">
        <v>0</v>
      </c>
      <c r="D24" s="108" t="s">
        <v>2</v>
      </c>
      <c r="E24" s="108"/>
      <c r="F24" s="67"/>
      <c r="G24" s="42">
        <v>1.5</v>
      </c>
      <c r="H24" s="69" t="s">
        <v>41</v>
      </c>
      <c r="I24" s="182">
        <f>IF('Detail Schweine Premium G2.2'!A58=1,'Detail Schweine Premium G2.2'!H108,0)</f>
        <v>0</v>
      </c>
      <c r="J24" s="43" t="s">
        <v>41</v>
      </c>
      <c r="K24" s="30"/>
      <c r="L24" s="208">
        <f>IF('Detail Schweine Premium G2.2'!A58=1,'Detail Schweine Premium G2.2'!I108,"-")</f>
        <v>0</v>
      </c>
      <c r="M24" s="43" t="s">
        <v>4</v>
      </c>
      <c r="N24" s="271"/>
      <c r="O24" s="184"/>
      <c r="P24" s="30"/>
      <c r="Q24" s="25"/>
      <c r="S24" s="74">
        <f>IF(SUM(I23:I25,I35:I37,N23:N25,N35:N37)&gt;0,1,0)</f>
        <v>0</v>
      </c>
      <c r="AB24" s="26"/>
    </row>
    <row r="25" spans="2:28" ht="14.45" customHeight="1" x14ac:dyDescent="0.25">
      <c r="B25" s="37"/>
      <c r="C25" s="108" t="s">
        <v>0</v>
      </c>
      <c r="D25" s="343" t="s">
        <v>3</v>
      </c>
      <c r="E25" s="343"/>
      <c r="F25" s="108"/>
      <c r="G25" s="42">
        <v>2.2999999999999998</v>
      </c>
      <c r="H25" s="69" t="s">
        <v>41</v>
      </c>
      <c r="I25" s="182">
        <f>IF('Detail Schweine Premium G2.2'!A58=2,'Detail Schweine Premium G2.2'!H108,0)</f>
        <v>0</v>
      </c>
      <c r="J25" s="43" t="s">
        <v>41</v>
      </c>
      <c r="K25" s="30"/>
      <c r="L25" s="209" t="str">
        <f>IF('Detail Schweine Premium G2.2'!A58=2,'Detail Schweine Premium G2.2'!I108,"-")</f>
        <v>-</v>
      </c>
      <c r="M25" s="43" t="s">
        <v>4</v>
      </c>
      <c r="N25" s="271"/>
      <c r="O25" s="184"/>
      <c r="P25" s="30"/>
      <c r="Q25" s="25"/>
      <c r="T25" s="10" t="s">
        <v>116</v>
      </c>
      <c r="AA25" s="10" t="s">
        <v>116</v>
      </c>
      <c r="AB25" s="26"/>
    </row>
    <row r="26" spans="2:28" ht="14.45" customHeight="1" x14ac:dyDescent="0.25">
      <c r="B26" s="37"/>
      <c r="C26" s="185"/>
      <c r="D26" s="185"/>
      <c r="E26" s="185"/>
      <c r="F26" s="185"/>
      <c r="G26" s="184"/>
      <c r="H26" s="184"/>
      <c r="I26" s="184"/>
      <c r="J26" s="184"/>
      <c r="K26" s="30"/>
      <c r="L26" s="184"/>
      <c r="M26" s="184"/>
      <c r="N26" s="184"/>
      <c r="O26" s="184"/>
      <c r="P26" s="30"/>
      <c r="Q26" s="25"/>
      <c r="AB26" s="26"/>
    </row>
    <row r="27" spans="2:28" ht="14.45" customHeight="1" x14ac:dyDescent="0.25">
      <c r="B27" s="37"/>
      <c r="C27" s="313" t="s">
        <v>52</v>
      </c>
      <c r="D27" s="313"/>
      <c r="E27" s="313"/>
      <c r="F27" s="187"/>
      <c r="G27" s="308" t="s">
        <v>183</v>
      </c>
      <c r="H27" s="309"/>
      <c r="I27" s="309"/>
      <c r="J27" s="310"/>
      <c r="K27" s="30"/>
      <c r="L27" s="184"/>
      <c r="M27" s="184"/>
      <c r="N27" s="184"/>
      <c r="O27" s="184"/>
      <c r="P27" s="30"/>
      <c r="Q27" s="25"/>
      <c r="AB27" s="26"/>
    </row>
    <row r="28" spans="2:28" ht="14.45" customHeight="1" x14ac:dyDescent="0.25">
      <c r="B28" s="37"/>
      <c r="C28" s="313" t="s">
        <v>53</v>
      </c>
      <c r="D28" s="313"/>
      <c r="E28" s="313"/>
      <c r="F28" s="187"/>
      <c r="G28" s="340" t="s">
        <v>51</v>
      </c>
      <c r="H28" s="341"/>
      <c r="I28" s="40"/>
      <c r="J28" s="41"/>
      <c r="K28" s="30"/>
      <c r="L28" s="306" t="s">
        <v>185</v>
      </c>
      <c r="M28" s="307"/>
      <c r="N28" s="184"/>
      <c r="O28" s="184"/>
      <c r="P28" s="30"/>
      <c r="Q28" s="25"/>
      <c r="AB28" s="26"/>
    </row>
    <row r="29" spans="2:28" ht="14.45" customHeight="1" x14ac:dyDescent="0.25">
      <c r="B29" s="37"/>
      <c r="C29" s="185" t="s">
        <v>0</v>
      </c>
      <c r="D29" s="343" t="s">
        <v>1</v>
      </c>
      <c r="E29" s="343"/>
      <c r="F29" s="185"/>
      <c r="G29" s="42">
        <v>0.25</v>
      </c>
      <c r="H29" s="43" t="s">
        <v>41</v>
      </c>
      <c r="I29" s="182">
        <f>'Detail Schweine Premium G2.2'!S53</f>
        <v>0</v>
      </c>
      <c r="J29" s="43" t="s">
        <v>41</v>
      </c>
      <c r="K29" s="30"/>
      <c r="L29" s="207">
        <f>'Detail Schweine Premium G2.2'!T53</f>
        <v>0</v>
      </c>
      <c r="M29" s="43" t="s">
        <v>4</v>
      </c>
      <c r="N29" s="184"/>
      <c r="O29" s="184"/>
      <c r="P29" s="30"/>
      <c r="Q29" s="25"/>
      <c r="AB29" s="26"/>
    </row>
    <row r="30" spans="2:28" ht="14.45" customHeight="1" x14ac:dyDescent="0.25">
      <c r="B30" s="37"/>
      <c r="C30" s="185" t="s">
        <v>0</v>
      </c>
      <c r="D30" s="185" t="s">
        <v>2</v>
      </c>
      <c r="E30" s="185"/>
      <c r="F30" s="67"/>
      <c r="G30" s="42">
        <v>0.6</v>
      </c>
      <c r="H30" s="43" t="s">
        <v>41</v>
      </c>
      <c r="I30" s="182">
        <f>IF('Detail Schweine Premium G2.2'!A58=1,'Detail Schweine Premium G2.2'!S108,0)</f>
        <v>0</v>
      </c>
      <c r="J30" s="43" t="s">
        <v>41</v>
      </c>
      <c r="K30" s="30"/>
      <c r="L30" s="208">
        <f>IF('Detail Schweine Premium G2.2'!A58=1,'Detail Schweine Premium G2.2'!T108,"-")</f>
        <v>0</v>
      </c>
      <c r="M30" s="43" t="s">
        <v>4</v>
      </c>
      <c r="N30" s="184"/>
      <c r="O30" s="184"/>
      <c r="P30" s="30"/>
      <c r="Q30" s="25"/>
      <c r="AB30" s="26"/>
    </row>
    <row r="31" spans="2:28" ht="14.45" customHeight="1" x14ac:dyDescent="0.25">
      <c r="B31" s="37"/>
      <c r="C31" s="185" t="s">
        <v>0</v>
      </c>
      <c r="D31" s="343" t="s">
        <v>3</v>
      </c>
      <c r="E31" s="343"/>
      <c r="F31" s="185"/>
      <c r="G31" s="42">
        <v>0.9</v>
      </c>
      <c r="H31" s="43" t="s">
        <v>41</v>
      </c>
      <c r="I31" s="182">
        <f>IF('Detail Schweine Premium G2.2'!A58=2,'Detail Schweine Premium G2.2'!S108,0)</f>
        <v>0</v>
      </c>
      <c r="J31" s="43" t="s">
        <v>41</v>
      </c>
      <c r="K31" s="30"/>
      <c r="L31" s="209" t="str">
        <f>IF('Detail Schweine Premium G2.2'!A58=2,'Detail Schweine Premium G2.2'!T108,"-")</f>
        <v>-</v>
      </c>
      <c r="M31" s="43" t="s">
        <v>4</v>
      </c>
      <c r="N31" s="184"/>
      <c r="O31" s="184"/>
      <c r="P31" s="30"/>
      <c r="Q31" s="25"/>
      <c r="AB31" s="26"/>
    </row>
    <row r="32" spans="2:28" ht="14.45" customHeight="1" x14ac:dyDescent="0.25">
      <c r="B32" s="37"/>
      <c r="C32" s="185"/>
      <c r="D32" s="185"/>
      <c r="E32" s="185"/>
      <c r="F32" s="185"/>
      <c r="G32" s="184"/>
      <c r="H32" s="184"/>
      <c r="I32" s="184"/>
      <c r="J32" s="184"/>
      <c r="K32" s="30"/>
      <c r="L32" s="184"/>
      <c r="M32" s="184"/>
      <c r="N32" s="184"/>
      <c r="O32" s="184"/>
      <c r="P32" s="30"/>
      <c r="Q32" s="25"/>
      <c r="AB32" s="26"/>
    </row>
    <row r="33" spans="2:28" ht="14.45" customHeight="1" x14ac:dyDescent="0.25">
      <c r="B33" s="37"/>
      <c r="C33" s="313" t="s">
        <v>52</v>
      </c>
      <c r="D33" s="313"/>
      <c r="E33" s="313"/>
      <c r="F33" s="109"/>
      <c r="G33" s="344" t="s">
        <v>54</v>
      </c>
      <c r="H33" s="345"/>
      <c r="I33" s="345"/>
      <c r="J33" s="346"/>
      <c r="K33" s="30"/>
      <c r="L33" s="339"/>
      <c r="M33" s="339"/>
      <c r="N33" s="339"/>
      <c r="O33" s="339"/>
      <c r="P33" s="30"/>
      <c r="Q33" s="25"/>
      <c r="AB33" s="26"/>
    </row>
    <row r="34" spans="2:28" ht="14.45" customHeight="1" x14ac:dyDescent="0.25">
      <c r="B34" s="37"/>
      <c r="C34" s="313" t="s">
        <v>53</v>
      </c>
      <c r="D34" s="313"/>
      <c r="E34" s="313"/>
      <c r="F34" s="109"/>
      <c r="G34" s="340" t="s">
        <v>51</v>
      </c>
      <c r="H34" s="341"/>
      <c r="I34" s="40"/>
      <c r="J34" s="41"/>
      <c r="K34" s="30"/>
      <c r="L34" s="306" t="s">
        <v>185</v>
      </c>
      <c r="M34" s="307"/>
      <c r="N34" s="183"/>
      <c r="O34" s="183"/>
      <c r="P34" s="30"/>
      <c r="Q34" s="25"/>
      <c r="AB34" s="26"/>
    </row>
    <row r="35" spans="2:28" ht="14.45" customHeight="1" x14ac:dyDescent="0.25">
      <c r="B35" s="37"/>
      <c r="C35" s="108" t="s">
        <v>0</v>
      </c>
      <c r="D35" s="343" t="s">
        <v>1</v>
      </c>
      <c r="E35" s="343"/>
      <c r="F35" s="108"/>
      <c r="G35" s="44">
        <v>0.5</v>
      </c>
      <c r="H35" s="43" t="s">
        <v>41</v>
      </c>
      <c r="I35" s="182">
        <f>'Detail Schweine Premium G2.2'!AD53</f>
        <v>0</v>
      </c>
      <c r="J35" s="43" t="s">
        <v>41</v>
      </c>
      <c r="K35" s="30"/>
      <c r="L35" s="207">
        <f>'Detail Schweine Premium G2.2'!AE53</f>
        <v>0</v>
      </c>
      <c r="M35" s="43" t="s">
        <v>4</v>
      </c>
      <c r="N35" s="184"/>
      <c r="O35" s="184"/>
      <c r="P35" s="30"/>
      <c r="Q35" s="25"/>
      <c r="AB35" s="26"/>
    </row>
    <row r="36" spans="2:28" ht="14.45" customHeight="1" x14ac:dyDescent="0.25">
      <c r="B36" s="37"/>
      <c r="C36" s="108" t="s">
        <v>0</v>
      </c>
      <c r="D36" s="108" t="s">
        <v>2</v>
      </c>
      <c r="E36" s="30"/>
      <c r="F36" s="68"/>
      <c r="G36" s="44">
        <v>1</v>
      </c>
      <c r="H36" s="43" t="s">
        <v>41</v>
      </c>
      <c r="I36" s="182">
        <f>IF('Detail Schweine Premium G2.2'!A58=1,'Detail Schweine Premium G2.2'!AD108,0)</f>
        <v>0</v>
      </c>
      <c r="J36" s="43" t="s">
        <v>41</v>
      </c>
      <c r="K36" s="30"/>
      <c r="L36" s="208">
        <f>IF('Detail Schweine Premium G2.2'!A58=1,'Detail Schweine Premium G2.2'!AE108,"-")</f>
        <v>0</v>
      </c>
      <c r="M36" s="43" t="s">
        <v>4</v>
      </c>
      <c r="N36" s="184"/>
      <c r="O36" s="184"/>
      <c r="P36" s="30"/>
      <c r="Q36" s="25"/>
      <c r="AB36" s="26"/>
    </row>
    <row r="37" spans="2:28" ht="14.45" customHeight="1" x14ac:dyDescent="0.25">
      <c r="B37" s="37"/>
      <c r="C37" s="108" t="s">
        <v>0</v>
      </c>
      <c r="D37" s="343" t="s">
        <v>3</v>
      </c>
      <c r="E37" s="343"/>
      <c r="F37" s="108"/>
      <c r="G37" s="44">
        <v>1.5</v>
      </c>
      <c r="H37" s="43" t="s">
        <v>41</v>
      </c>
      <c r="I37" s="182">
        <f>IF('Detail Schweine Premium G2.2'!A58=2,'Detail Schweine Premium G2.2'!AD108,0)</f>
        <v>0</v>
      </c>
      <c r="J37" s="43" t="s">
        <v>41</v>
      </c>
      <c r="K37" s="30"/>
      <c r="L37" s="209" t="str">
        <f>IF('Detail Schweine Premium G2.2'!A58=2,'Detail Schweine Premium G2.2'!AE108,"-")</f>
        <v>-</v>
      </c>
      <c r="M37" s="43" t="s">
        <v>4</v>
      </c>
      <c r="N37" s="184"/>
      <c r="O37" s="184"/>
      <c r="P37" s="30"/>
      <c r="Q37" s="25"/>
      <c r="T37" s="10" t="s">
        <v>116</v>
      </c>
      <c r="AA37" s="10" t="s">
        <v>116</v>
      </c>
      <c r="AB37" s="26"/>
    </row>
    <row r="38" spans="2:28" ht="14.45" customHeight="1" x14ac:dyDescent="0.25">
      <c r="B38" s="37"/>
      <c r="C38" s="185"/>
      <c r="D38" s="185"/>
      <c r="E38" s="185"/>
      <c r="F38" s="185"/>
      <c r="G38" s="184"/>
      <c r="H38" s="184"/>
      <c r="I38" s="184"/>
      <c r="J38" s="184"/>
      <c r="K38" s="30"/>
      <c r="L38" s="184"/>
      <c r="M38" s="184"/>
      <c r="N38" s="184"/>
      <c r="O38" s="184"/>
      <c r="P38" s="30"/>
      <c r="Q38" s="25"/>
      <c r="AB38" s="26"/>
    </row>
    <row r="39" spans="2:28" ht="14.45" customHeight="1" x14ac:dyDescent="0.25">
      <c r="B39" s="37"/>
      <c r="C39" s="313" t="s">
        <v>52</v>
      </c>
      <c r="D39" s="313"/>
      <c r="E39" s="313"/>
      <c r="F39" s="187"/>
      <c r="G39" s="308" t="s">
        <v>158</v>
      </c>
      <c r="H39" s="309"/>
      <c r="I39" s="309"/>
      <c r="J39" s="310"/>
      <c r="K39" s="30"/>
      <c r="L39" s="184"/>
      <c r="M39" s="184"/>
      <c r="N39" s="184"/>
      <c r="O39" s="184"/>
      <c r="P39" s="30"/>
      <c r="Q39" s="25"/>
      <c r="AB39" s="26"/>
    </row>
    <row r="40" spans="2:28" ht="14.45" customHeight="1" x14ac:dyDescent="0.25">
      <c r="B40" s="37"/>
      <c r="C40" s="313" t="s">
        <v>53</v>
      </c>
      <c r="D40" s="313"/>
      <c r="E40" s="313"/>
      <c r="F40" s="187"/>
      <c r="G40" s="340" t="s">
        <v>51</v>
      </c>
      <c r="H40" s="341"/>
      <c r="I40" s="40"/>
      <c r="J40" s="41"/>
      <c r="K40" s="30"/>
      <c r="L40" s="306" t="s">
        <v>185</v>
      </c>
      <c r="M40" s="307"/>
      <c r="N40" s="184"/>
      <c r="O40" s="184"/>
      <c r="P40" s="30"/>
      <c r="Q40" s="25"/>
      <c r="AB40" s="26"/>
    </row>
    <row r="41" spans="2:28" ht="14.45" customHeight="1" x14ac:dyDescent="0.25">
      <c r="B41" s="37"/>
      <c r="C41" s="185" t="s">
        <v>0</v>
      </c>
      <c r="D41" s="343" t="s">
        <v>1</v>
      </c>
      <c r="E41" s="343"/>
      <c r="F41" s="185"/>
      <c r="G41" s="42">
        <v>0.3</v>
      </c>
      <c r="H41" s="43" t="s">
        <v>41</v>
      </c>
      <c r="I41" s="182">
        <f>'Detail Schweine Premium G2.2'!AO53</f>
        <v>0</v>
      </c>
      <c r="J41" s="43" t="s">
        <v>41</v>
      </c>
      <c r="K41" s="30"/>
      <c r="L41" s="207">
        <f>'Detail Schweine Premium G2.2'!AP53</f>
        <v>0</v>
      </c>
      <c r="M41" s="43" t="s">
        <v>4</v>
      </c>
      <c r="N41" s="184"/>
      <c r="O41" s="184"/>
      <c r="P41" s="30"/>
      <c r="Q41" s="25"/>
      <c r="AB41" s="26"/>
    </row>
    <row r="42" spans="2:28" ht="14.45" customHeight="1" x14ac:dyDescent="0.25">
      <c r="B42" s="37"/>
      <c r="C42" s="185" t="s">
        <v>0</v>
      </c>
      <c r="D42" s="185" t="s">
        <v>2</v>
      </c>
      <c r="E42" s="30"/>
      <c r="F42" s="68"/>
      <c r="G42" s="42">
        <v>0.5</v>
      </c>
      <c r="H42" s="43" t="s">
        <v>41</v>
      </c>
      <c r="I42" s="182">
        <f>IF('Detail Schweine Premium G2.2'!A58=1,'Detail Schweine Premium G2.2'!AO108,0)</f>
        <v>0</v>
      </c>
      <c r="J42" s="43" t="s">
        <v>41</v>
      </c>
      <c r="K42" s="30"/>
      <c r="L42" s="208">
        <f>IF('Detail Schweine Premium G2.2'!A58=1,'Detail Schweine Premium G2.2'!AP108,"-")</f>
        <v>0</v>
      </c>
      <c r="M42" s="43" t="s">
        <v>4</v>
      </c>
      <c r="N42" s="184"/>
      <c r="O42" s="184"/>
      <c r="P42" s="30"/>
      <c r="Q42" s="25"/>
      <c r="AB42" s="26"/>
    </row>
    <row r="43" spans="2:28" ht="14.45" customHeight="1" x14ac:dyDescent="0.25">
      <c r="B43" s="37"/>
      <c r="C43" s="185" t="s">
        <v>0</v>
      </c>
      <c r="D43" s="343" t="s">
        <v>3</v>
      </c>
      <c r="E43" s="343"/>
      <c r="F43" s="185"/>
      <c r="G43" s="42">
        <v>0.8</v>
      </c>
      <c r="H43" s="43" t="s">
        <v>41</v>
      </c>
      <c r="I43" s="182">
        <f>IF('Detail Schweine Premium G2.2'!A58=2,'Detail Schweine Premium G2.2'!AO108,0)</f>
        <v>0</v>
      </c>
      <c r="J43" s="43" t="s">
        <v>41</v>
      </c>
      <c r="K43" s="30"/>
      <c r="L43" s="209" t="str">
        <f>IF('Detail Schweine Premium G2.2'!A58=2,'Detail Schweine Premium G2.2'!AP108,"-")</f>
        <v>-</v>
      </c>
      <c r="M43" s="43" t="s">
        <v>4</v>
      </c>
      <c r="N43" s="30"/>
      <c r="O43" s="30"/>
      <c r="P43" s="30"/>
      <c r="Q43" s="25"/>
    </row>
    <row r="44" spans="2:28" ht="14.45" customHeight="1" x14ac:dyDescent="0.25">
      <c r="B44" s="37"/>
      <c r="C44" s="30"/>
      <c r="D44" s="30"/>
      <c r="E44" s="30"/>
      <c r="F44" s="30"/>
      <c r="G44" s="22"/>
      <c r="H44" s="31"/>
      <c r="I44" s="19"/>
      <c r="J44" s="19"/>
      <c r="K44" s="30"/>
      <c r="L44" s="30"/>
      <c r="M44" s="31"/>
      <c r="N44" s="30"/>
      <c r="O44" s="30"/>
      <c r="P44" s="30"/>
      <c r="Q44" s="25"/>
    </row>
    <row r="45" spans="2:28" ht="15" x14ac:dyDescent="0.25">
      <c r="B45" s="45" t="s">
        <v>21</v>
      </c>
      <c r="C45" s="29" t="s">
        <v>5</v>
      </c>
      <c r="D45" s="18"/>
      <c r="E45" s="18"/>
      <c r="F45" s="18"/>
      <c r="G45" s="30"/>
      <c r="H45" s="31"/>
      <c r="I45" s="30"/>
      <c r="J45" s="30"/>
      <c r="K45" s="30"/>
      <c r="L45" s="30"/>
      <c r="M45" s="31"/>
      <c r="N45" s="30"/>
      <c r="O45" s="30"/>
      <c r="P45" s="30"/>
      <c r="Q45" s="25"/>
      <c r="S45" s="30"/>
    </row>
    <row r="46" spans="2:28" ht="14.45" customHeight="1" x14ac:dyDescent="0.25">
      <c r="B46" s="37"/>
      <c r="C46" s="273" t="s">
        <v>186</v>
      </c>
      <c r="D46" s="30"/>
      <c r="E46" s="30"/>
      <c r="F46" s="30"/>
      <c r="G46" s="30"/>
      <c r="H46" s="10"/>
      <c r="I46" s="30"/>
      <c r="J46" s="30"/>
      <c r="K46" s="30"/>
      <c r="M46" s="30"/>
      <c r="N46" s="220">
        <f>'Detail Schweine Premium G2.2'!AX53</f>
        <v>0</v>
      </c>
      <c r="O46" s="39" t="s">
        <v>4</v>
      </c>
      <c r="P46" s="30"/>
      <c r="Q46" s="25"/>
      <c r="S46" s="70"/>
    </row>
    <row r="47" spans="2:28" ht="14.45" customHeight="1" x14ac:dyDescent="0.25">
      <c r="B47" s="37"/>
      <c r="C47" s="273" t="s">
        <v>187</v>
      </c>
      <c r="D47" s="30"/>
      <c r="E47" s="30"/>
      <c r="F47" s="30"/>
      <c r="G47" s="30"/>
      <c r="H47" s="10"/>
      <c r="I47" s="30"/>
      <c r="J47" s="30"/>
      <c r="K47" s="30"/>
      <c r="L47" s="30"/>
      <c r="M47" s="30"/>
      <c r="N47" s="220">
        <f>'Detail Schweine Premium G2.2'!AX108</f>
        <v>0</v>
      </c>
      <c r="O47" s="39" t="s">
        <v>4</v>
      </c>
      <c r="P47" s="30"/>
      <c r="Q47" s="25"/>
    </row>
    <row r="48" spans="2:28" ht="14.45" customHeight="1" x14ac:dyDescent="0.25">
      <c r="B48" s="37"/>
      <c r="C48" s="210" t="s">
        <v>162</v>
      </c>
      <c r="D48" s="30"/>
      <c r="E48" s="30"/>
      <c r="F48" s="30"/>
      <c r="G48" s="30"/>
      <c r="H48" s="10"/>
      <c r="I48" s="30"/>
      <c r="J48" s="30"/>
      <c r="K48" s="30"/>
      <c r="L48" s="30"/>
      <c r="M48" s="30"/>
      <c r="N48" s="220">
        <f>SUM(N46+N47)</f>
        <v>0</v>
      </c>
      <c r="O48" s="39"/>
      <c r="P48" s="30"/>
      <c r="Q48" s="25"/>
    </row>
    <row r="49" spans="2:21" ht="14.45" customHeight="1" x14ac:dyDescent="0.25">
      <c r="B49" s="37"/>
      <c r="C49" s="272" t="s">
        <v>193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73"/>
      <c r="O49" s="39" t="s">
        <v>6</v>
      </c>
      <c r="P49" s="30"/>
      <c r="Q49" s="25"/>
      <c r="S49" s="79">
        <f>IF(F11="X",4,5)</f>
        <v>5</v>
      </c>
    </row>
    <row r="50" spans="2:21" ht="14.45" customHeight="1" x14ac:dyDescent="0.25">
      <c r="B50" s="37"/>
      <c r="C50" s="46" t="s">
        <v>7</v>
      </c>
      <c r="D50" s="30"/>
      <c r="E50" s="30"/>
      <c r="F50" s="30"/>
      <c r="G50" s="22"/>
      <c r="H50" s="30"/>
      <c r="I50" s="30"/>
      <c r="J50" s="30"/>
      <c r="K50" s="30"/>
      <c r="L50" s="30"/>
      <c r="M50" s="30"/>
      <c r="N50" s="220">
        <f>N48*N49</f>
        <v>0</v>
      </c>
      <c r="O50" s="39" t="s">
        <v>4</v>
      </c>
      <c r="P50" s="30"/>
      <c r="Q50" s="25"/>
      <c r="R50" s="10">
        <v>3</v>
      </c>
    </row>
    <row r="51" spans="2:21" ht="15" customHeight="1" x14ac:dyDescent="0.25">
      <c r="B51" s="37"/>
      <c r="C51" s="30"/>
      <c r="D51" s="30"/>
      <c r="E51" s="30"/>
      <c r="F51" s="30"/>
      <c r="G51" s="22"/>
      <c r="H51" s="31"/>
      <c r="I51" s="19"/>
      <c r="J51" s="19"/>
      <c r="K51" s="30"/>
      <c r="L51" s="30"/>
      <c r="M51" s="31"/>
      <c r="N51" s="30"/>
      <c r="O51" s="30"/>
      <c r="P51" s="30"/>
      <c r="Q51" s="25"/>
      <c r="S51" s="138"/>
    </row>
    <row r="52" spans="2:21" ht="15" x14ac:dyDescent="0.25">
      <c r="B52" s="45" t="s">
        <v>22</v>
      </c>
      <c r="C52" s="29" t="s">
        <v>204</v>
      </c>
      <c r="D52" s="30"/>
      <c r="E52" s="30"/>
      <c r="F52" s="30"/>
      <c r="G52" s="30"/>
      <c r="H52" s="31"/>
      <c r="I52" s="30"/>
      <c r="J52" s="30"/>
      <c r="K52" s="30"/>
      <c r="L52" s="30"/>
      <c r="M52" s="30"/>
      <c r="N52" s="274" t="str">
        <f>IF(R52=1,"",VLOOKUP(R52,$T$52:$U$55,2,FALSE))</f>
        <v/>
      </c>
      <c r="O52" s="131"/>
      <c r="P52" s="30"/>
      <c r="Q52" s="25"/>
      <c r="R52" s="1">
        <v>1</v>
      </c>
      <c r="S52" s="138"/>
      <c r="T52" s="132">
        <v>1</v>
      </c>
      <c r="U52" s="133"/>
    </row>
    <row r="53" spans="2:21" ht="15" x14ac:dyDescent="0.25">
      <c r="B53" s="45"/>
      <c r="C53" s="282" t="s">
        <v>203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"/>
      <c r="O53" s="131"/>
      <c r="P53" s="30"/>
      <c r="Q53" s="25"/>
      <c r="R53" s="1"/>
      <c r="S53" s="138"/>
      <c r="T53" s="134"/>
      <c r="U53" s="68"/>
    </row>
    <row r="54" spans="2:21" ht="15" x14ac:dyDescent="0.25">
      <c r="B54" s="45"/>
      <c r="C54" s="282" t="s">
        <v>205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"/>
      <c r="O54" s="131"/>
      <c r="P54" s="30"/>
      <c r="Q54" s="25"/>
      <c r="R54" s="1"/>
      <c r="S54" s="138"/>
      <c r="T54" s="134"/>
      <c r="U54" s="68"/>
    </row>
    <row r="55" spans="2:21" ht="8.85" customHeight="1" x14ac:dyDescent="0.25">
      <c r="B55" s="37"/>
      <c r="C55" s="30"/>
      <c r="D55" s="30"/>
      <c r="E55" s="30"/>
      <c r="F55" s="30"/>
      <c r="G55" s="22"/>
      <c r="H55" s="31"/>
      <c r="I55" s="19"/>
      <c r="J55" s="19"/>
      <c r="K55" s="30"/>
      <c r="L55" s="30"/>
      <c r="M55" s="31"/>
      <c r="N55" s="30"/>
      <c r="O55" s="32"/>
      <c r="P55" s="30"/>
      <c r="Q55" s="25"/>
      <c r="S55" s="138"/>
      <c r="T55" s="134">
        <v>2</v>
      </c>
      <c r="U55" s="68" t="s">
        <v>9</v>
      </c>
    </row>
    <row r="56" spans="2:21" ht="15" customHeight="1" x14ac:dyDescent="0.25">
      <c r="B56" s="45" t="s">
        <v>23</v>
      </c>
      <c r="C56" s="29" t="s">
        <v>11</v>
      </c>
      <c r="D56" s="30"/>
      <c r="E56" s="30"/>
      <c r="F56" s="30"/>
      <c r="G56" s="22"/>
      <c r="H56" s="276"/>
      <c r="I56" s="19"/>
      <c r="J56" s="19"/>
      <c r="K56" s="30"/>
      <c r="L56" s="30"/>
      <c r="M56" s="276"/>
      <c r="N56" s="30"/>
      <c r="O56" s="32"/>
      <c r="P56" s="30"/>
      <c r="Q56" s="25"/>
      <c r="S56" s="138"/>
      <c r="T56" s="30"/>
      <c r="U56" s="30"/>
    </row>
    <row r="57" spans="2:21" ht="15" customHeight="1" x14ac:dyDescent="0.25">
      <c r="B57" s="37"/>
      <c r="C57" s="283" t="s">
        <v>206</v>
      </c>
      <c r="D57" s="30"/>
      <c r="E57" s="30"/>
      <c r="F57" s="30"/>
      <c r="G57" s="22"/>
      <c r="H57" s="276"/>
      <c r="I57" s="19"/>
      <c r="J57" s="19"/>
      <c r="K57" s="30"/>
      <c r="L57" s="30"/>
      <c r="M57" s="276"/>
      <c r="N57" s="3"/>
      <c r="O57" s="32"/>
      <c r="P57" s="30"/>
      <c r="Q57" s="25"/>
      <c r="S57" s="138"/>
      <c r="T57" s="30"/>
      <c r="U57" s="30"/>
    </row>
    <row r="58" spans="2:21" ht="8.85" customHeight="1" x14ac:dyDescent="0.25">
      <c r="B58" s="37"/>
      <c r="C58" s="30"/>
      <c r="D58" s="30"/>
      <c r="E58" s="30"/>
      <c r="F58" s="30"/>
      <c r="G58" s="22"/>
      <c r="H58" s="276"/>
      <c r="I58" s="19"/>
      <c r="J58" s="19"/>
      <c r="K58" s="30"/>
      <c r="L58" s="30"/>
      <c r="M58" s="276"/>
      <c r="N58" s="30"/>
      <c r="O58" s="32"/>
      <c r="P58" s="30"/>
      <c r="Q58" s="25"/>
      <c r="S58" s="138"/>
      <c r="T58" s="30"/>
      <c r="U58" s="30"/>
    </row>
    <row r="59" spans="2:21" ht="15" x14ac:dyDescent="0.25">
      <c r="B59" s="45" t="s">
        <v>24</v>
      </c>
      <c r="C59" s="29" t="s">
        <v>18</v>
      </c>
      <c r="D59" s="30"/>
      <c r="E59" s="30"/>
      <c r="F59" s="30"/>
      <c r="G59" s="30"/>
      <c r="H59" s="30"/>
      <c r="I59" s="30"/>
      <c r="J59" s="30"/>
      <c r="K59" s="30"/>
      <c r="L59" s="30"/>
      <c r="M59" s="31"/>
      <c r="N59" s="31"/>
      <c r="O59" s="131"/>
      <c r="P59" s="30"/>
      <c r="Q59" s="25"/>
    </row>
    <row r="60" spans="2:21" ht="14.45" customHeight="1" x14ac:dyDescent="0.25">
      <c r="B60" s="45"/>
      <c r="C60" s="108" t="s">
        <v>55</v>
      </c>
      <c r="D60" s="30"/>
      <c r="E60" s="30"/>
      <c r="F60" s="30"/>
      <c r="G60" s="30"/>
      <c r="H60" s="30"/>
      <c r="I60" s="30"/>
      <c r="J60" s="30"/>
      <c r="K60" s="30"/>
      <c r="L60" s="30"/>
      <c r="M60" s="31"/>
      <c r="N60" s="3" t="str">
        <f>IF(R60=1,"",VLOOKUP(R60,$T$52:$U$55,2,FALSE))</f>
        <v/>
      </c>
      <c r="O60" s="137"/>
      <c r="P60" s="30"/>
      <c r="Q60" s="25"/>
      <c r="R60" s="1">
        <v>1</v>
      </c>
    </row>
    <row r="61" spans="2:21" ht="14.45" customHeight="1" x14ac:dyDescent="0.25">
      <c r="B61" s="45"/>
      <c r="C61" s="108" t="s">
        <v>35</v>
      </c>
      <c r="D61" s="30"/>
      <c r="E61" s="30"/>
      <c r="F61" s="30"/>
      <c r="G61" s="30"/>
      <c r="H61" s="30"/>
      <c r="I61" s="30"/>
      <c r="J61" s="30"/>
      <c r="K61" s="30"/>
      <c r="L61" s="30"/>
      <c r="M61" s="31"/>
      <c r="N61" s="3" t="str">
        <f>IF(R61=1,"",VLOOKUP(R61,$T$52:$U$55,2,FALSE))</f>
        <v/>
      </c>
      <c r="O61" s="137"/>
      <c r="P61" s="30"/>
      <c r="Q61" s="25"/>
      <c r="R61" s="1">
        <v>1</v>
      </c>
    </row>
    <row r="62" spans="2:21" ht="8.85" customHeight="1" x14ac:dyDescent="0.25">
      <c r="B62" s="37"/>
      <c r="C62" s="30"/>
      <c r="D62" s="30"/>
      <c r="E62" s="30"/>
      <c r="F62" s="30"/>
      <c r="G62" s="22"/>
      <c r="H62" s="31"/>
      <c r="I62" s="19"/>
      <c r="J62" s="19"/>
      <c r="K62" s="30"/>
      <c r="L62" s="30"/>
      <c r="M62" s="31"/>
      <c r="N62" s="30"/>
      <c r="O62" s="32"/>
      <c r="P62" s="30"/>
      <c r="Q62" s="25"/>
    </row>
    <row r="63" spans="2:21" s="169" customFormat="1" ht="15" customHeight="1" x14ac:dyDescent="0.25">
      <c r="B63" s="45" t="s">
        <v>25</v>
      </c>
      <c r="C63" s="29" t="s">
        <v>141</v>
      </c>
      <c r="D63" s="170"/>
      <c r="E63" s="170"/>
      <c r="F63" s="170"/>
      <c r="G63" s="171"/>
      <c r="H63" s="172"/>
      <c r="I63" s="173"/>
      <c r="J63" s="173"/>
      <c r="K63" s="170"/>
      <c r="L63" s="170"/>
      <c r="M63" s="172"/>
      <c r="N63" s="170"/>
      <c r="O63" s="174"/>
      <c r="P63" s="170"/>
      <c r="Q63" s="175"/>
      <c r="T63" s="260" t="s">
        <v>9</v>
      </c>
    </row>
    <row r="64" spans="2:21" s="169" customFormat="1" ht="14.45" customHeight="1" x14ac:dyDescent="0.25">
      <c r="B64" s="176"/>
      <c r="C64" s="177" t="s">
        <v>142</v>
      </c>
      <c r="D64" s="170"/>
      <c r="E64" s="170"/>
      <c r="F64" s="170"/>
      <c r="G64" s="171"/>
      <c r="H64" s="172"/>
      <c r="I64" s="173"/>
      <c r="J64" s="173"/>
      <c r="K64" s="170"/>
      <c r="L64" s="170"/>
      <c r="M64" s="172"/>
      <c r="N64" s="3" t="str">
        <f>IF(R64=1,"",VLOOKUP(R64,$T$52:$U$55,2,FALSE))</f>
        <v/>
      </c>
      <c r="O64" s="174"/>
      <c r="P64" s="170"/>
      <c r="Q64" s="175"/>
      <c r="R64" s="179">
        <v>1</v>
      </c>
      <c r="S64" s="170"/>
      <c r="T64" s="231" t="s">
        <v>10</v>
      </c>
    </row>
    <row r="65" spans="2:19" s="169" customFormat="1" ht="14.1" customHeight="1" x14ac:dyDescent="0.25">
      <c r="B65" s="176"/>
      <c r="C65" s="170"/>
      <c r="D65" s="170"/>
      <c r="E65" s="170"/>
      <c r="F65" s="170"/>
      <c r="G65" s="171"/>
      <c r="H65" s="172"/>
      <c r="I65" s="173"/>
      <c r="J65" s="173"/>
      <c r="K65" s="170"/>
      <c r="L65" s="170"/>
      <c r="M65" s="172"/>
      <c r="N65" s="170"/>
      <c r="O65" s="174"/>
      <c r="P65" s="170"/>
      <c r="Q65" s="175"/>
      <c r="S65" s="70"/>
    </row>
    <row r="66" spans="2:19" ht="15" x14ac:dyDescent="0.25">
      <c r="B66" s="45" t="s">
        <v>32</v>
      </c>
      <c r="C66" s="29" t="s">
        <v>57</v>
      </c>
      <c r="D66" s="30"/>
      <c r="E66" s="30"/>
      <c r="F66" s="30"/>
      <c r="G66" s="30"/>
      <c r="H66" s="30"/>
      <c r="I66" s="30"/>
      <c r="J66" s="30"/>
      <c r="K66" s="30"/>
      <c r="L66" s="30"/>
      <c r="M66" s="31"/>
      <c r="N66" s="30"/>
      <c r="O66" s="32"/>
      <c r="P66" s="30"/>
      <c r="Q66" s="25"/>
    </row>
    <row r="67" spans="2:19" ht="14.45" customHeight="1" x14ac:dyDescent="0.25">
      <c r="B67" s="48"/>
      <c r="C67" s="108" t="s">
        <v>12</v>
      </c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" t="str">
        <f t="shared" ref="N67:N73" si="0">IF(R67=1,"",VLOOKUP(R67,$T$52:$U$55,2,FALSE))</f>
        <v/>
      </c>
      <c r="O67" s="137"/>
      <c r="P67" s="30"/>
      <c r="Q67" s="25"/>
      <c r="R67" s="1">
        <v>1</v>
      </c>
    </row>
    <row r="68" spans="2:19" ht="14.45" customHeight="1" x14ac:dyDescent="0.25">
      <c r="B68" s="37"/>
      <c r="C68" s="108" t="s">
        <v>13</v>
      </c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" t="str">
        <f t="shared" si="0"/>
        <v/>
      </c>
      <c r="O68" s="137"/>
      <c r="P68" s="30"/>
      <c r="Q68" s="25"/>
      <c r="R68" s="1">
        <v>1</v>
      </c>
    </row>
    <row r="69" spans="2:19" ht="14.45" customHeight="1" x14ac:dyDescent="0.25">
      <c r="B69" s="37"/>
      <c r="C69" s="108" t="s">
        <v>29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" t="str">
        <f t="shared" si="0"/>
        <v/>
      </c>
      <c r="O69" s="137"/>
      <c r="P69" s="30"/>
      <c r="Q69" s="25"/>
      <c r="R69" s="1">
        <v>1</v>
      </c>
    </row>
    <row r="70" spans="2:19" ht="14.45" customHeight="1" x14ac:dyDescent="0.25">
      <c r="B70" s="37"/>
      <c r="C70" s="108" t="s">
        <v>14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" t="str">
        <f t="shared" si="0"/>
        <v/>
      </c>
      <c r="O70" s="137"/>
      <c r="P70" s="30"/>
      <c r="Q70" s="25"/>
      <c r="R70" s="1">
        <v>1</v>
      </c>
    </row>
    <row r="71" spans="2:19" ht="14.45" customHeight="1" x14ac:dyDescent="0.25">
      <c r="B71" s="37"/>
      <c r="C71" s="108" t="s">
        <v>30</v>
      </c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" t="str">
        <f t="shared" si="0"/>
        <v/>
      </c>
      <c r="O71" s="137"/>
      <c r="P71" s="30"/>
      <c r="Q71" s="25"/>
      <c r="R71" s="1">
        <v>1</v>
      </c>
    </row>
    <row r="72" spans="2:19" ht="14.45" customHeight="1" x14ac:dyDescent="0.25">
      <c r="B72" s="37"/>
      <c r="C72" s="108" t="s">
        <v>78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" t="str">
        <f t="shared" si="0"/>
        <v/>
      </c>
      <c r="O72" s="137"/>
      <c r="P72" s="30"/>
      <c r="Q72" s="25"/>
      <c r="R72" s="1">
        <v>1</v>
      </c>
    </row>
    <row r="73" spans="2:19" ht="14.45" customHeight="1" x14ac:dyDescent="0.25">
      <c r="B73" s="37"/>
      <c r="C73" s="108" t="s">
        <v>42</v>
      </c>
      <c r="D73" s="30"/>
      <c r="E73" s="305"/>
      <c r="F73" s="305"/>
      <c r="G73" s="305"/>
      <c r="H73" s="305"/>
      <c r="I73" s="305"/>
      <c r="J73" s="305"/>
      <c r="K73" s="305"/>
      <c r="L73" s="305"/>
      <c r="M73" s="30"/>
      <c r="N73" s="3" t="str">
        <f t="shared" si="0"/>
        <v/>
      </c>
      <c r="O73" s="137"/>
      <c r="P73" s="30"/>
      <c r="Q73" s="25"/>
      <c r="R73" s="1">
        <v>1</v>
      </c>
    </row>
    <row r="74" spans="2:19" ht="14.45" customHeight="1" x14ac:dyDescent="0.25">
      <c r="B74" s="37"/>
      <c r="C74" s="30"/>
      <c r="D74" s="30"/>
      <c r="E74" s="319"/>
      <c r="F74" s="319"/>
      <c r="G74" s="319"/>
      <c r="H74" s="319"/>
      <c r="I74" s="319"/>
      <c r="J74" s="319"/>
      <c r="K74" s="319"/>
      <c r="L74" s="319"/>
      <c r="M74" s="31"/>
      <c r="N74" s="30"/>
      <c r="O74" s="32"/>
      <c r="P74" s="30"/>
      <c r="Q74" s="25"/>
    </row>
    <row r="75" spans="2:19" ht="15" x14ac:dyDescent="0.25">
      <c r="B75" s="45" t="s">
        <v>207</v>
      </c>
      <c r="C75" s="29" t="s">
        <v>15</v>
      </c>
      <c r="D75" s="30"/>
      <c r="E75" s="30"/>
      <c r="F75" s="30"/>
      <c r="G75" s="30"/>
      <c r="H75" s="30"/>
      <c r="I75" s="31"/>
      <c r="J75" s="31"/>
      <c r="K75" s="30"/>
      <c r="L75" s="30"/>
      <c r="M75" s="30"/>
      <c r="N75" s="30"/>
      <c r="O75" s="32"/>
      <c r="P75" s="30"/>
      <c r="Q75" s="25"/>
    </row>
    <row r="76" spans="2:19" ht="14.45" customHeight="1" x14ac:dyDescent="0.25">
      <c r="B76" s="37"/>
      <c r="C76" s="108" t="s">
        <v>16</v>
      </c>
      <c r="D76" s="34"/>
      <c r="E76" s="34"/>
      <c r="F76" s="34"/>
      <c r="G76" s="34"/>
      <c r="H76" s="34"/>
      <c r="I76" s="34"/>
      <c r="J76" s="34"/>
      <c r="K76" s="34"/>
      <c r="L76" s="34"/>
      <c r="M76" s="30"/>
      <c r="N76" s="3" t="str">
        <f>IF(R76=1,"",VLOOKUP(R76,$T$52:$U$55,2,FALSE))</f>
        <v/>
      </c>
      <c r="O76" s="137"/>
      <c r="P76" s="30"/>
      <c r="Q76" s="25"/>
      <c r="R76" s="1">
        <v>1</v>
      </c>
    </row>
    <row r="77" spans="2:19" ht="14.45" customHeight="1" x14ac:dyDescent="0.25">
      <c r="B77" s="37"/>
      <c r="C77" s="108" t="s">
        <v>34</v>
      </c>
      <c r="D77" s="34"/>
      <c r="E77" s="34"/>
      <c r="F77" s="34"/>
      <c r="G77" s="34"/>
      <c r="H77" s="34"/>
      <c r="I77" s="34"/>
      <c r="J77" s="34"/>
      <c r="K77" s="34"/>
      <c r="L77" s="34"/>
      <c r="M77" s="30"/>
      <c r="N77" s="3" t="str">
        <f>IF(R77=1,"",VLOOKUP(R77,$T$52:$U$55,2,FALSE))</f>
        <v/>
      </c>
      <c r="O77" s="137"/>
      <c r="P77" s="30"/>
      <c r="Q77" s="25"/>
      <c r="R77" s="1">
        <v>1</v>
      </c>
    </row>
    <row r="78" spans="2:19" ht="14.45" customHeight="1" x14ac:dyDescent="0.25">
      <c r="B78" s="37"/>
      <c r="C78" s="108" t="s">
        <v>17</v>
      </c>
      <c r="D78" s="34"/>
      <c r="E78" s="34"/>
      <c r="F78" s="34"/>
      <c r="G78" s="34"/>
      <c r="H78" s="34"/>
      <c r="I78" s="34"/>
      <c r="J78" s="34"/>
      <c r="K78" s="34"/>
      <c r="L78" s="34"/>
      <c r="M78" s="30"/>
      <c r="N78" s="3" t="str">
        <f>IF(R78=1,"",VLOOKUP(R78,$T$52:$U$55,2,FALSE))</f>
        <v/>
      </c>
      <c r="O78" s="137"/>
      <c r="P78" s="30"/>
      <c r="Q78" s="25"/>
      <c r="R78" s="1">
        <v>1</v>
      </c>
    </row>
    <row r="79" spans="2:19" ht="8.85" customHeight="1" x14ac:dyDescent="0.25">
      <c r="B79" s="37"/>
      <c r="C79" s="30"/>
      <c r="D79" s="30"/>
      <c r="E79" s="30"/>
      <c r="F79" s="30"/>
      <c r="G79" s="22"/>
      <c r="H79" s="31"/>
      <c r="I79" s="19"/>
      <c r="J79" s="19"/>
      <c r="K79" s="30"/>
      <c r="L79" s="30"/>
      <c r="M79" s="31"/>
      <c r="N79" s="30"/>
      <c r="O79" s="30"/>
      <c r="P79" s="30"/>
      <c r="Q79" s="25"/>
    </row>
    <row r="80" spans="2:19" ht="6.75" customHeight="1" x14ac:dyDescent="0.25">
      <c r="B80" s="49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1"/>
    </row>
    <row r="81" spans="2:17" ht="15" x14ac:dyDescent="0.25">
      <c r="B81" s="52"/>
      <c r="C81" s="53" t="s">
        <v>46</v>
      </c>
      <c r="D81" s="54"/>
      <c r="E81" s="54"/>
      <c r="F81" s="54"/>
      <c r="G81" s="54"/>
      <c r="H81" s="54"/>
      <c r="I81" s="54"/>
      <c r="J81" s="54"/>
      <c r="K81" s="54"/>
      <c r="L81" s="54"/>
      <c r="M81" s="55"/>
      <c r="N81" s="55"/>
      <c r="O81" s="55"/>
      <c r="P81" s="55"/>
      <c r="Q81" s="51" t="s">
        <v>27</v>
      </c>
    </row>
    <row r="82" spans="2:17" ht="14.25" customHeight="1" x14ac:dyDescent="0.25">
      <c r="B82" s="52"/>
      <c r="C82" s="262" t="s">
        <v>173</v>
      </c>
      <c r="D82" s="57"/>
      <c r="E82" s="56"/>
      <c r="F82" s="56"/>
      <c r="G82" s="56"/>
      <c r="H82" s="56"/>
      <c r="I82" s="56"/>
      <c r="J82" s="56"/>
      <c r="K82" s="56"/>
      <c r="L82" s="56"/>
      <c r="M82" s="58"/>
      <c r="N82" s="4"/>
      <c r="O82" s="55"/>
      <c r="P82" s="55"/>
      <c r="Q82" s="59"/>
    </row>
    <row r="83" spans="2:17" ht="6.75" customHeight="1" x14ac:dyDescent="0.25">
      <c r="B83" s="52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60"/>
      <c r="O83" s="55"/>
      <c r="P83" s="55"/>
      <c r="Q83" s="51"/>
    </row>
    <row r="84" spans="2:17" ht="14.25" customHeight="1" x14ac:dyDescent="0.25">
      <c r="B84" s="52"/>
      <c r="C84" s="258" t="s">
        <v>146</v>
      </c>
      <c r="D84" s="56"/>
      <c r="E84" s="56"/>
      <c r="F84" s="56"/>
      <c r="G84" s="56"/>
      <c r="H84" s="56"/>
      <c r="I84" s="56"/>
      <c r="J84" s="56"/>
      <c r="K84" s="56"/>
      <c r="L84" s="56"/>
      <c r="M84" s="58"/>
      <c r="N84" s="3"/>
      <c r="O84" s="61"/>
      <c r="P84" s="55"/>
      <c r="Q84" s="51" t="s">
        <v>43</v>
      </c>
    </row>
    <row r="85" spans="2:17" ht="6.75" customHeight="1" x14ac:dyDescent="0.25">
      <c r="B85" s="52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60"/>
      <c r="O85" s="55"/>
      <c r="P85" s="55"/>
      <c r="Q85" s="51"/>
    </row>
    <row r="86" spans="2:17" ht="14.25" customHeight="1" x14ac:dyDescent="0.25">
      <c r="B86" s="52"/>
      <c r="C86" s="342" t="s">
        <v>145</v>
      </c>
      <c r="D86" s="321"/>
      <c r="E86" s="321"/>
      <c r="F86" s="321"/>
      <c r="G86" s="321"/>
      <c r="H86" s="321"/>
      <c r="I86" s="321"/>
      <c r="J86" s="321"/>
      <c r="K86" s="321"/>
      <c r="L86" s="321"/>
      <c r="M86" s="322"/>
      <c r="N86" s="3"/>
      <c r="O86" s="61"/>
      <c r="P86" s="55"/>
      <c r="Q86" s="59"/>
    </row>
    <row r="87" spans="2:17" ht="6.75" customHeight="1" thickBot="1" x14ac:dyDescent="0.3">
      <c r="B87" s="62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4"/>
      <c r="O87" s="64"/>
      <c r="P87" s="65"/>
      <c r="Q87" s="66"/>
    </row>
    <row r="88" spans="2:17" ht="11.1" customHeight="1" x14ac:dyDescent="0.25">
      <c r="Q88" s="1"/>
    </row>
    <row r="89" spans="2:17" x14ac:dyDescent="0.25">
      <c r="N89" s="304"/>
      <c r="O89" s="304"/>
      <c r="P89" s="304"/>
      <c r="Q89" s="304"/>
    </row>
  </sheetData>
  <sheetProtection algorithmName="SHA-512" hashValue="qvbiZ9t6ofbnHazc29R1KezMmOunDlY3t5405s5RUssRvVrGcv9zcQFhRbDBormHuzY4aYTFvD5Dz0DMFfofiw==" saltValue="9Cvgt6goQLaCuDRLVmFwdg==" spinCount="100000" sheet="1" objects="1" scenarios="1"/>
  <mergeCells count="41">
    <mergeCell ref="G28:H28"/>
    <mergeCell ref="D29:E29"/>
    <mergeCell ref="D43:E43"/>
    <mergeCell ref="L28:M28"/>
    <mergeCell ref="L40:M40"/>
    <mergeCell ref="C39:E39"/>
    <mergeCell ref="G39:J39"/>
    <mergeCell ref="C40:E40"/>
    <mergeCell ref="G40:H40"/>
    <mergeCell ref="D41:E41"/>
    <mergeCell ref="D31:E31"/>
    <mergeCell ref="D35:E35"/>
    <mergeCell ref="E73:L73"/>
    <mergeCell ref="E74:L74"/>
    <mergeCell ref="C86:M86"/>
    <mergeCell ref="N89:Q89"/>
    <mergeCell ref="D23:E23"/>
    <mergeCell ref="D25:E25"/>
    <mergeCell ref="L34:M34"/>
    <mergeCell ref="D37:E37"/>
    <mergeCell ref="C33:E33"/>
    <mergeCell ref="G33:J33"/>
    <mergeCell ref="L33:O33"/>
    <mergeCell ref="C34:E34"/>
    <mergeCell ref="G34:H34"/>
    <mergeCell ref="C27:E27"/>
    <mergeCell ref="G27:J27"/>
    <mergeCell ref="C28:E28"/>
    <mergeCell ref="C21:E21"/>
    <mergeCell ref="G21:J21"/>
    <mergeCell ref="L21:O21"/>
    <mergeCell ref="C22:E22"/>
    <mergeCell ref="G22:H22"/>
    <mergeCell ref="L22:M22"/>
    <mergeCell ref="C17:J17"/>
    <mergeCell ref="Q4:Q6"/>
    <mergeCell ref="H5:O5"/>
    <mergeCell ref="H7:O7"/>
    <mergeCell ref="L16:M16"/>
    <mergeCell ref="N16:O16"/>
    <mergeCell ref="B9:H9"/>
  </mergeCells>
  <dataValidations disablePrompts="1" count="3">
    <dataValidation type="decimal" allowBlank="1" showInputMessage="1" showErrorMessage="1" errorTitle="Liegefläche" error="Liegefläche kann nicht größer als Nettobuchtenfläche sein. Bitte korrigieren!" sqref="I29:I31">
      <formula1>0</formula1>
      <formula2>D29</formula2>
    </dataValidation>
    <dataValidation type="decimal" allowBlank="1" showInputMessage="1" showErrorMessage="1" errorTitle="Geplante Umtriebe im Kalenderjah" error="Bei Buchtenendbelegung ist eine maximale Umtriebszahl von 4, bei Umstallmanagement ist eine maximale Umtriebszahl von 5 möglich." sqref="N49">
      <formula1>0</formula1>
      <formula2>S49</formula2>
    </dataValidation>
    <dataValidation type="list" allowBlank="1" showInputMessage="1" showErrorMessage="1" sqref="N76:N78 N60:N61 N64 N67:N73 N53:N54 N57">
      <formula1>$T$62:$T$64</formula1>
    </dataValidation>
  </dataValidations>
  <printOptions horizontalCentered="1"/>
  <pageMargins left="0.59055118110236227" right="0.59055118110236227" top="0.59055118110236227" bottom="0.59055118110236227" header="0.31496062992125984" footer="0.39370078740157483"/>
  <pageSetup paperSize="9" scale="69" fitToWidth="2" fitToHeight="2" orientation="portrait" r:id="rId1"/>
  <headerFooter>
    <oddFooter>&amp;L&amp;"Arial,Standard"&amp;10Ministerium für Ernährung, Ländlichen Raum und Verbraucherschutz&amp;R&amp;"Arial,Standard"&amp;10FAKT II G2.2 - Version 8, 13.02.2024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2" sqref="A2"/>
    </sheetView>
  </sheetViews>
  <sheetFormatPr baseColWidth="10" defaultColWidth="11.42578125" defaultRowHeight="14.25" x14ac:dyDescent="0.2"/>
  <cols>
    <col min="1" max="1" width="15.28515625" style="5" customWidth="1"/>
    <col min="2" max="2" width="9.28515625" style="5" customWidth="1"/>
    <col min="3" max="3" width="73" style="141" customWidth="1"/>
    <col min="4" max="16384" width="11.42578125" style="5"/>
  </cols>
  <sheetData>
    <row r="1" spans="1:9" ht="18" x14ac:dyDescent="0.25">
      <c r="A1" s="8" t="s">
        <v>117</v>
      </c>
    </row>
    <row r="3" spans="1:9" ht="15.75" x14ac:dyDescent="0.25">
      <c r="A3" s="139" t="s">
        <v>118</v>
      </c>
    </row>
    <row r="5" spans="1:9" ht="15" x14ac:dyDescent="0.25">
      <c r="A5" s="140" t="s">
        <v>122</v>
      </c>
      <c r="B5" s="140" t="s">
        <v>119</v>
      </c>
      <c r="C5" s="142"/>
      <c r="D5" s="140"/>
      <c r="E5" s="140"/>
      <c r="F5" s="140"/>
      <c r="G5" s="140"/>
      <c r="H5" s="140"/>
      <c r="I5" s="140"/>
    </row>
    <row r="6" spans="1:9" x14ac:dyDescent="0.2">
      <c r="A6" s="5" t="s">
        <v>123</v>
      </c>
      <c r="B6" s="5" t="s">
        <v>120</v>
      </c>
      <c r="C6" s="141" t="s">
        <v>121</v>
      </c>
    </row>
    <row r="8" spans="1:9" x14ac:dyDescent="0.2">
      <c r="A8" s="5" t="s">
        <v>124</v>
      </c>
      <c r="B8" s="5" t="s">
        <v>125</v>
      </c>
      <c r="C8" s="141" t="s">
        <v>121</v>
      </c>
    </row>
    <row r="9" spans="1:9" x14ac:dyDescent="0.2">
      <c r="B9" s="5" t="s">
        <v>126</v>
      </c>
      <c r="C9" s="141" t="s">
        <v>127</v>
      </c>
    </row>
    <row r="10" spans="1:9" x14ac:dyDescent="0.2">
      <c r="B10" s="5" t="s">
        <v>128</v>
      </c>
      <c r="C10" s="141" t="s">
        <v>129</v>
      </c>
    </row>
    <row r="11" spans="1:9" x14ac:dyDescent="0.2">
      <c r="C11" s="143" t="s">
        <v>130</v>
      </c>
    </row>
    <row r="13" spans="1:9" x14ac:dyDescent="0.2">
      <c r="A13" s="5" t="s">
        <v>131</v>
      </c>
      <c r="B13" s="5" t="s">
        <v>132</v>
      </c>
      <c r="C13" s="141" t="s">
        <v>121</v>
      </c>
    </row>
    <row r="14" spans="1:9" x14ac:dyDescent="0.2">
      <c r="B14" s="5" t="s">
        <v>133</v>
      </c>
      <c r="C14" s="141" t="s">
        <v>127</v>
      </c>
    </row>
    <row r="15" spans="1:9" x14ac:dyDescent="0.2">
      <c r="B15" s="5" t="s">
        <v>134</v>
      </c>
      <c r="C15" s="141" t="s">
        <v>129</v>
      </c>
    </row>
    <row r="16" spans="1:9" ht="28.5" x14ac:dyDescent="0.2">
      <c r="C16" s="143" t="s">
        <v>135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Hinweise</vt:lpstr>
      <vt:lpstr>Schweine Erläuterungen</vt:lpstr>
      <vt:lpstr>Detail Schweine Einstieg G2.1</vt:lpstr>
      <vt:lpstr>Schweine Einstieg G2.1</vt:lpstr>
      <vt:lpstr>Detail Schweine Premium G2.2</vt:lpstr>
      <vt:lpstr>Schweine Premium G2.2</vt:lpstr>
      <vt:lpstr>Änderungsnachweis</vt:lpstr>
      <vt:lpstr>'Detail Schweine Einstieg G2.1'!Druckbereich</vt:lpstr>
      <vt:lpstr>Hinweise!Druckbereich</vt:lpstr>
      <vt:lpstr>'Schweine Einstieg G2.1'!Druckbereich</vt:lpstr>
      <vt:lpstr>'Schweine Erläuterungen'!Druckbereich</vt:lpstr>
      <vt:lpstr>'Schweine Premium G2.2'!Druckbereich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Schulze Annegret</cp:lastModifiedBy>
  <cp:lastPrinted>2024-02-13T14:19:21Z</cp:lastPrinted>
  <dcterms:created xsi:type="dcterms:W3CDTF">2014-12-26T12:03:24Z</dcterms:created>
  <dcterms:modified xsi:type="dcterms:W3CDTF">2024-08-21T11:32:47Z</dcterms:modified>
</cp:coreProperties>
</file>